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dda\OneDrive\Dokumente\BRSNW-L\Saison 2022-2023\"/>
    </mc:Choice>
  </mc:AlternateContent>
  <bookViews>
    <workbookView xWindow="0" yWindow="0" windowWidth="23040" windowHeight="9375"/>
  </bookViews>
  <sheets>
    <sheet name="Ligen-Übersicht" sheetId="1" r:id="rId1"/>
    <sheet name="Schiedrichterplan" sheetId="15" r:id="rId2"/>
    <sheet name="LL-Herren-Termine" sheetId="5" r:id="rId3"/>
    <sheet name="LL-Herren-Startzeiten" sheetId="6" r:id="rId4"/>
    <sheet name="LL-Damen-Termine" sheetId="7" r:id="rId5"/>
    <sheet name="LL-Damen-Startzeiten" sheetId="8" r:id="rId6"/>
    <sheet name="LL-Blinde-Termine" sheetId="9" r:id="rId7"/>
    <sheet name="LL-Blinde-Startzeiten" sheetId="10" r:id="rId8"/>
    <sheet name="BZL 1-Termine" sheetId="11" r:id="rId9"/>
    <sheet name="BZL 1-Startzeiten" sheetId="12" r:id="rId10"/>
    <sheet name="BZL 2-Termine" sheetId="13" r:id="rId11"/>
    <sheet name="BZL 2-Startzeiten" sheetId="14" r:id="rId12"/>
    <sheet name="Orte" sheetId="2" r:id="rId13"/>
  </sheets>
  <externalReferences>
    <externalReference r:id="rId14"/>
    <externalReference r:id="rId15"/>
  </externalReferences>
  <definedNames>
    <definedName name="__c">#REF!</definedName>
    <definedName name="_AWS1">[1]Ma1!$A$26:$M$27</definedName>
    <definedName name="_AWS2">[1]Ma2!$A$26:$M$27</definedName>
    <definedName name="_AWS3">[1]Ma3!$A$26:$M$27</definedName>
    <definedName name="_AWS4">[1]Ma4!$A$26:$M$27</definedName>
    <definedName name="_AWS5">[1]Ma5!$A$26:$M$27</definedName>
    <definedName name="_AWS6">[1]Ma6!$A$26:$M$27</definedName>
    <definedName name="_AWS7">[1]Ma7!$A$26:$M$27</definedName>
    <definedName name="_c">#REF!</definedName>
    <definedName name="_Ma1">[1]Ma1!$A$3:$N$24</definedName>
    <definedName name="_Ma2">[1]Ma2!$A$3:$N$24</definedName>
    <definedName name="_Ma3">[1]Ma3!$A$3:$N$24</definedName>
    <definedName name="_Ma4">[1]Ma4!$A$3:$N$24</definedName>
    <definedName name="_Ma5">[1]Ma5!$A$3:$N$24</definedName>
    <definedName name="_Ma6">[1]Ma6!$A$3:$N$24</definedName>
    <definedName name="_Ma7">[1]Ma7!$A$3:$N$24</definedName>
    <definedName name="_ta1">[1]Tabs!$A$16:$E$21</definedName>
    <definedName name="_ta2">[1]Tabs!$A$26:$E$31</definedName>
    <definedName name="_ta3">[1]Tabs!$A$36:$E$41</definedName>
    <definedName name="_ta4">[1]Tabs!$A$46:$E$51</definedName>
    <definedName name="_ta5">[1]Tabs!$A$56:$E$61</definedName>
    <definedName name="_ta6">[1]Tabs!$A$66:$E$71</definedName>
    <definedName name="a">#REF!</definedName>
    <definedName name="Ak_Tab_1">[1]Tabs!$A$15:$E$21</definedName>
    <definedName name="Ak_Tab_2">[1]Tabs!$A$25:$E$31</definedName>
    <definedName name="Ak_Tab_3">[1]Tabs!$A$35:$E$41</definedName>
    <definedName name="Ak_Tab_4">[1]Tabs!$A$45:$E$51</definedName>
    <definedName name="Ak_Tab_5">[1]Tabs!$A$55:$E$61</definedName>
    <definedName name="Ak_Tab_6">[1]Tabs!$A$65:$E$71</definedName>
    <definedName name="b">#REF!</definedName>
    <definedName name="datort">[1]Daten!$H$33:$J$39</definedName>
    <definedName name="_xlnm.Print_Area" localSheetId="9">'BZL 1-Startzeiten'!$A$1:$M$38</definedName>
    <definedName name="_xlnm.Print_Area" localSheetId="8">'BZL 1-Termine'!$A$1:$C$81</definedName>
    <definedName name="_xlnm.Print_Area" localSheetId="11">'BZL 2-Startzeiten'!$B$1:$L$24</definedName>
    <definedName name="_xlnm.Print_Area" localSheetId="10">'BZL 2-Termine'!$A$1:$C$70</definedName>
    <definedName name="_xlnm.Print_Area" localSheetId="0">'Ligen-Übersicht'!$A$1:$M$34</definedName>
    <definedName name="_xlnm.Print_Area" localSheetId="7">'LL-Blinde-Startzeiten'!$A$1:$M$26</definedName>
    <definedName name="_xlnm.Print_Area" localSheetId="6">'LL-Blinde-Termine'!$A$1:$B$66</definedName>
    <definedName name="_xlnm.Print_Area" localSheetId="5">'LL-Damen-Startzeiten'!$B$1:$K$34</definedName>
    <definedName name="_xlnm.Print_Area" localSheetId="4">'LL-Damen-Termine'!$A$1:$C$47</definedName>
    <definedName name="_xlnm.Print_Area" localSheetId="3">'LL-Herren-Startzeiten'!$A$1:$M$49</definedName>
    <definedName name="_xlnm.Print_Area" localSheetId="2">'LL-Herren-Termine'!$A$1:$C$85</definedName>
    <definedName name="_xlnm.Print_Area" localSheetId="1">Schiedrichterplan!$A$1:$L$26</definedName>
    <definedName name="ergein5">[1]Bericht05!#REF!</definedName>
    <definedName name="Feiertage">#REF!</definedName>
    <definedName name="Kegelbahnen">Orte!$C$2:$C$29</definedName>
    <definedName name="Mannschaft">[1]Daten!$H$24:$L$30</definedName>
    <definedName name="p">#REF!</definedName>
    <definedName name="q">#REF!</definedName>
    <definedName name="Schiedsrichter">[1]Daten!$S$2:$T$12</definedName>
    <definedName name="Sp_ort">[1]Daten!$H$42:$J$48</definedName>
    <definedName name="spiel_1">[1]Daten!$I$15:$I$21</definedName>
    <definedName name="spiel_2">[1]Daten!$J$15:$J$21</definedName>
    <definedName name="spiel_3">[1]Daten!$K$15:$K$21</definedName>
    <definedName name="spiel_4">[1]Daten!$L$15:$L$21</definedName>
    <definedName name="spiel_5">[1]Daten!$M$15:$M$21</definedName>
    <definedName name="spiel_6">[1]Daten!$N$15:$N$21</definedName>
    <definedName name="spiel_7">[1]Daten!$O$15:$O$21</definedName>
    <definedName name="Spielorte">Orte!$A$2:$D$32</definedName>
    <definedName name="sptage">[1]Daten!$I$14:$O$14</definedName>
    <definedName name="Tabelle">[2]Rang!$A$1:$J$20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8" l="1"/>
  <c r="I37" i="6"/>
  <c r="F2" i="6"/>
  <c r="F2" i="8"/>
  <c r="F25" i="10"/>
  <c r="F2" i="12"/>
  <c r="D1" i="6"/>
  <c r="J15" i="10"/>
  <c r="D15" i="10"/>
  <c r="J4" i="10"/>
  <c r="D4" i="10"/>
  <c r="I16" i="10"/>
  <c r="C16" i="10"/>
  <c r="I5" i="10"/>
  <c r="C5" i="10"/>
  <c r="D1" i="10"/>
  <c r="D1" i="12"/>
  <c r="D1" i="14"/>
  <c r="B6" i="13"/>
  <c r="B58" i="13"/>
  <c r="B48" i="13"/>
  <c r="B38" i="13"/>
  <c r="B28" i="13"/>
  <c r="B57" i="11"/>
  <c r="B47" i="11"/>
  <c r="B37" i="11"/>
  <c r="B27" i="11"/>
  <c r="B58" i="9"/>
  <c r="B48" i="9"/>
  <c r="B38" i="9"/>
  <c r="B28" i="9"/>
  <c r="B20" i="7"/>
  <c r="B40" i="7"/>
  <c r="B30" i="7"/>
  <c r="B77" i="5"/>
  <c r="B67" i="5"/>
  <c r="B57" i="5"/>
  <c r="B47" i="5"/>
  <c r="B27" i="5"/>
  <c r="B37" i="5"/>
  <c r="B82" i="5" l="1"/>
  <c r="B81" i="5"/>
  <c r="B78" i="5"/>
  <c r="B76" i="5"/>
  <c r="A75" i="5"/>
  <c r="B72" i="5"/>
  <c r="B71" i="5"/>
  <c r="B68" i="5"/>
  <c r="B66" i="5"/>
  <c r="A65" i="5"/>
  <c r="B62" i="5"/>
  <c r="B61" i="5"/>
  <c r="B58" i="5"/>
  <c r="B56" i="5"/>
  <c r="A55" i="5"/>
  <c r="B52" i="5"/>
  <c r="A45" i="5"/>
  <c r="B41" i="5"/>
  <c r="B38" i="5"/>
  <c r="B36" i="5"/>
  <c r="B32" i="5"/>
  <c r="A35" i="5"/>
  <c r="B42" i="5"/>
  <c r="B51" i="5"/>
  <c r="B48" i="5"/>
  <c r="B46" i="5"/>
  <c r="B31" i="5"/>
  <c r="B28" i="5"/>
  <c r="B26" i="5"/>
  <c r="I23" i="12" l="1"/>
  <c r="I22" i="12"/>
  <c r="I21" i="12"/>
  <c r="I20" i="12"/>
  <c r="C23" i="12"/>
  <c r="C22" i="12"/>
  <c r="C21" i="12"/>
  <c r="C20" i="12"/>
  <c r="I11" i="12"/>
  <c r="I10" i="12"/>
  <c r="I9" i="12"/>
  <c r="I8" i="12"/>
  <c r="J16" i="12"/>
  <c r="I17" i="12"/>
  <c r="D16" i="12"/>
  <c r="C17" i="12"/>
  <c r="J4" i="12"/>
  <c r="I5" i="12"/>
  <c r="C11" i="12"/>
  <c r="C10" i="12"/>
  <c r="C9" i="12"/>
  <c r="C8" i="12"/>
  <c r="D4" i="12"/>
  <c r="C5" i="12"/>
  <c r="I16" i="14"/>
  <c r="C16" i="14"/>
  <c r="I5" i="14"/>
  <c r="C5" i="14"/>
  <c r="I22" i="14"/>
  <c r="I21" i="14"/>
  <c r="I20" i="14"/>
  <c r="I19" i="14"/>
  <c r="C22" i="14"/>
  <c r="C21" i="14"/>
  <c r="C20" i="14"/>
  <c r="C19" i="14"/>
  <c r="I11" i="14"/>
  <c r="I10" i="14"/>
  <c r="I9" i="14"/>
  <c r="I8" i="14"/>
  <c r="C11" i="14"/>
  <c r="C10" i="14"/>
  <c r="C9" i="14"/>
  <c r="C8" i="14"/>
  <c r="J15" i="14"/>
  <c r="D15" i="14"/>
  <c r="J4" i="14"/>
  <c r="D4" i="14"/>
  <c r="J36" i="6"/>
  <c r="D36" i="6"/>
  <c r="C37" i="6"/>
  <c r="J20" i="6"/>
  <c r="I21" i="6"/>
  <c r="D20" i="6"/>
  <c r="C21" i="6"/>
  <c r="J4" i="6"/>
  <c r="I5" i="6"/>
  <c r="D4" i="6"/>
  <c r="C5" i="6"/>
  <c r="B62" i="13"/>
  <c r="B52" i="13"/>
  <c r="B42" i="13"/>
  <c r="B32" i="13"/>
  <c r="A56" i="13"/>
  <c r="A46" i="13"/>
  <c r="A36" i="13"/>
  <c r="A26" i="13"/>
  <c r="A25" i="5"/>
  <c r="B21" i="13"/>
  <c r="B57" i="13" s="1"/>
  <c r="B20" i="13"/>
  <c r="B19" i="13"/>
  <c r="B18" i="13"/>
  <c r="B59" i="9" l="1"/>
  <c r="B49" i="9"/>
  <c r="B27" i="9"/>
  <c r="B37" i="9"/>
  <c r="B47" i="9"/>
  <c r="B57" i="9"/>
  <c r="B39" i="9"/>
  <c r="B29" i="9"/>
  <c r="B17" i="11"/>
  <c r="B18" i="11"/>
  <c r="B19" i="11"/>
  <c r="B20" i="11"/>
  <c r="B21" i="9"/>
  <c r="B20" i="9"/>
  <c r="B19" i="9"/>
  <c r="B18" i="9"/>
  <c r="B58" i="11"/>
  <c r="B48" i="11"/>
  <c r="B38" i="11"/>
  <c r="B28" i="11"/>
  <c r="A55" i="11"/>
  <c r="A45" i="11"/>
  <c r="A35" i="11"/>
  <c r="A25" i="11"/>
  <c r="F31" i="8"/>
  <c r="F30" i="8"/>
  <c r="F29" i="8"/>
  <c r="G25" i="8"/>
  <c r="F25" i="8"/>
  <c r="F21" i="8"/>
  <c r="F20" i="8"/>
  <c r="F19" i="8"/>
  <c r="G15" i="8"/>
  <c r="F5" i="8"/>
  <c r="G5" i="8"/>
  <c r="F15" i="8"/>
  <c r="F11" i="8"/>
  <c r="F10" i="8"/>
  <c r="F9" i="8"/>
  <c r="B44" i="7"/>
  <c r="B34" i="7"/>
  <c r="B24" i="7"/>
  <c r="B41" i="7"/>
  <c r="B31" i="7"/>
  <c r="B21" i="7"/>
  <c r="A38" i="7"/>
  <c r="A28" i="7"/>
  <c r="A18" i="7"/>
  <c r="B15" i="7"/>
  <c r="B14" i="7"/>
  <c r="B13" i="7"/>
  <c r="B21" i="5" l="1"/>
  <c r="B20" i="5"/>
  <c r="B19" i="5"/>
  <c r="B18" i="5"/>
  <c r="B17" i="5"/>
  <c r="B16" i="5"/>
  <c r="G45" i="1"/>
  <c r="G44" i="1"/>
  <c r="G43" i="1"/>
  <c r="G42" i="1"/>
  <c r="G41" i="1"/>
  <c r="G40" i="1"/>
  <c r="G39" i="1"/>
  <c r="G38" i="1"/>
  <c r="F32" i="1"/>
  <c r="B63" i="13" s="1"/>
  <c r="F31" i="1"/>
  <c r="B53" i="13" s="1"/>
  <c r="F30" i="1"/>
  <c r="B43" i="13" s="1"/>
  <c r="F29" i="1"/>
  <c r="B33" i="13" s="1"/>
  <c r="F26" i="1"/>
  <c r="F25" i="1"/>
  <c r="F24" i="1"/>
  <c r="F23" i="1"/>
  <c r="F20" i="1"/>
  <c r="B63" i="9" s="1"/>
  <c r="F19" i="1"/>
  <c r="B53" i="9" s="1"/>
  <c r="F18" i="1"/>
  <c r="B43" i="9" s="1"/>
  <c r="F17" i="1"/>
  <c r="B33" i="9" s="1"/>
  <c r="F14" i="1"/>
  <c r="B45" i="7" s="1"/>
  <c r="F13" i="1"/>
  <c r="B35" i="7" s="1"/>
  <c r="F12" i="1"/>
  <c r="B25" i="7" s="1"/>
  <c r="F4" i="1"/>
  <c r="F9" i="1"/>
  <c r="F8" i="1"/>
  <c r="F7" i="1"/>
  <c r="F6" i="1"/>
  <c r="F5" i="1"/>
  <c r="K47" i="6"/>
  <c r="K44" i="6"/>
  <c r="K41" i="6"/>
  <c r="I48" i="6"/>
  <c r="I47" i="6"/>
  <c r="I46" i="6"/>
  <c r="I45" i="6"/>
  <c r="I44" i="6"/>
  <c r="I43" i="6"/>
  <c r="I42" i="6"/>
  <c r="I41" i="6"/>
  <c r="I40" i="6"/>
  <c r="E47" i="6"/>
  <c r="E44" i="6"/>
  <c r="E41" i="6"/>
  <c r="C48" i="6"/>
  <c r="C47" i="6"/>
  <c r="C46" i="6"/>
  <c r="C45" i="6"/>
  <c r="C44" i="6"/>
  <c r="C43" i="6"/>
  <c r="C42" i="6"/>
  <c r="C41" i="6"/>
  <c r="C40" i="6"/>
  <c r="K31" i="6"/>
  <c r="K28" i="6"/>
  <c r="K25" i="6"/>
  <c r="I32" i="6"/>
  <c r="I31" i="6"/>
  <c r="I30" i="6"/>
  <c r="I29" i="6"/>
  <c r="I28" i="6"/>
  <c r="I27" i="6"/>
  <c r="I26" i="6"/>
  <c r="I25" i="6"/>
  <c r="I24" i="6"/>
  <c r="E31" i="6"/>
  <c r="E28" i="6"/>
  <c r="C32" i="6"/>
  <c r="C31" i="6"/>
  <c r="C30" i="6"/>
  <c r="C29" i="6"/>
  <c r="C28" i="6"/>
  <c r="C27" i="6"/>
  <c r="C26" i="6"/>
  <c r="E25" i="6"/>
  <c r="C25" i="6"/>
  <c r="C24" i="6"/>
  <c r="I16" i="6"/>
  <c r="K15" i="6"/>
  <c r="I15" i="6"/>
  <c r="I14" i="6"/>
  <c r="I13" i="6"/>
  <c r="K12" i="6"/>
  <c r="I12" i="6"/>
  <c r="I11" i="6"/>
  <c r="I10" i="6"/>
  <c r="K9" i="6"/>
  <c r="I9" i="6"/>
  <c r="I8" i="6"/>
  <c r="C10" i="6"/>
  <c r="C16" i="6"/>
  <c r="E15" i="6"/>
  <c r="C15" i="6"/>
  <c r="C14" i="6"/>
  <c r="C13" i="6"/>
  <c r="E12" i="6"/>
  <c r="C12" i="6"/>
  <c r="C11" i="6"/>
  <c r="E9" i="6"/>
  <c r="C9" i="6"/>
  <c r="C8" i="6"/>
  <c r="B47" i="13"/>
  <c r="B37" i="13"/>
  <c r="B27" i="13"/>
  <c r="C36" i="12"/>
  <c r="E35" i="12"/>
  <c r="C35" i="12"/>
  <c r="E34" i="12"/>
  <c r="C34" i="12"/>
  <c r="C33" i="12"/>
  <c r="C32" i="12"/>
  <c r="C29" i="12"/>
  <c r="D28" i="12"/>
  <c r="B68" i="11"/>
  <c r="B66" i="11"/>
  <c r="A65" i="11"/>
  <c r="B56" i="11"/>
  <c r="B46" i="11"/>
  <c r="B36" i="11"/>
  <c r="B26" i="11"/>
  <c r="A56" i="9"/>
  <c r="A46" i="9"/>
  <c r="A36" i="9"/>
  <c r="A26" i="9"/>
  <c r="B39" i="7"/>
  <c r="B19" i="7"/>
  <c r="B29" i="7"/>
  <c r="U8" i="1" l="1"/>
  <c r="T8" i="1"/>
  <c r="U7" i="1"/>
  <c r="T7" i="1"/>
  <c r="U6" i="1"/>
  <c r="T6" i="1"/>
  <c r="U5" i="1"/>
  <c r="T5" i="1"/>
  <c r="U4" i="1"/>
  <c r="T4" i="1"/>
  <c r="V6" i="1" l="1"/>
  <c r="V7" i="1"/>
  <c r="V8" i="1"/>
  <c r="T10" i="1"/>
  <c r="V5" i="1"/>
  <c r="U10" i="1"/>
  <c r="V4" i="1"/>
  <c r="T1" i="1" l="1"/>
  <c r="V10" i="1"/>
  <c r="V1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Name: Daten!Print_Area
Bereich: $A$1:$AP$88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Name: Daten!Print_Area
Bereich: $A$1:$AP$88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Name: Daten!Print_Area
Bereich: $A$1:$AP$88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Name: Daten!Print_Area
Bereich: $A$1:$AP$88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Name: Daten!Print_Area
Bereich: $A$1:$AP$88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Name: Spielorte
Bereich: $BG$2:$BJ$32</t>
        </r>
      </text>
    </comment>
  </commentList>
</comments>
</file>

<file path=xl/sharedStrings.xml><?xml version="1.0" encoding="utf-8"?>
<sst xmlns="http://schemas.openxmlformats.org/spreadsheetml/2006/main" count="864" uniqueCount="209">
  <si>
    <t>Spieltag</t>
  </si>
  <si>
    <t>Datum</t>
  </si>
  <si>
    <t>Startzeit</t>
  </si>
  <si>
    <t>Landesliga-Herren</t>
  </si>
  <si>
    <t>Schiedsrichter</t>
  </si>
  <si>
    <t>Ligenspiele</t>
  </si>
  <si>
    <t>Meisterschaft</t>
  </si>
  <si>
    <t>Gesamt</t>
  </si>
  <si>
    <t>9:00 Uhr</t>
  </si>
  <si>
    <t>RBSG Königshardt 2</t>
  </si>
  <si>
    <t>Frank Reimann</t>
  </si>
  <si>
    <t>10:00 Uhr</t>
  </si>
  <si>
    <t>RBSG Königshardt 1</t>
  </si>
  <si>
    <t>Heinz Heising</t>
  </si>
  <si>
    <t>BSG Würselen 1</t>
  </si>
  <si>
    <t>Ewald Pferdekamp</t>
  </si>
  <si>
    <t>BSG Herne 1</t>
  </si>
  <si>
    <t>Karola Bleidiek</t>
  </si>
  <si>
    <t>BSG Nordwalde 1</t>
  </si>
  <si>
    <t>BSG Baesweiler 1</t>
  </si>
  <si>
    <t>Landesliga-Damen</t>
  </si>
  <si>
    <t>Königshardt 1</t>
  </si>
  <si>
    <t>Iris Krause</t>
  </si>
  <si>
    <t>VfB Stolberg</t>
  </si>
  <si>
    <t>Landesliga-Sehbehinderte</t>
  </si>
  <si>
    <t>Start je 1 Kegler/Mann.</t>
  </si>
  <si>
    <t>10:30 Uhr</t>
  </si>
  <si>
    <t>BSV Lüdenscheid</t>
  </si>
  <si>
    <t>1 - 2 - 3 - 4</t>
  </si>
  <si>
    <t>KV Gütersloh/Rheda</t>
  </si>
  <si>
    <t>BS Essen</t>
  </si>
  <si>
    <t>3 - 4 - 1 - 2</t>
  </si>
  <si>
    <t>VSG Gelsenkirchen</t>
  </si>
  <si>
    <t>BSG Würselen 2</t>
  </si>
  <si>
    <t>BSG Herne 2</t>
  </si>
  <si>
    <t>Bezirksliga 1</t>
  </si>
  <si>
    <t>KV Gütersloh/Rheda 1</t>
  </si>
  <si>
    <t>2 - 3 - 4 - 1</t>
  </si>
  <si>
    <t>BSG Lübbecke</t>
  </si>
  <si>
    <t>KV Gütersloh/Rheda 2</t>
  </si>
  <si>
    <t>4 - 3 - 2 - 1</t>
  </si>
  <si>
    <t>Bezirksliga 2</t>
  </si>
  <si>
    <t>BSG Baesweiler 2</t>
  </si>
  <si>
    <t>Einzelheiten bitte den Turnierplänen der einzelnen Ligen entnehmen!</t>
  </si>
  <si>
    <t>Meisterschaften</t>
  </si>
  <si>
    <t>Ort</t>
  </si>
  <si>
    <t>Schiedsrichter:</t>
  </si>
  <si>
    <t>Gelsenkirchen</t>
  </si>
  <si>
    <t>No</t>
  </si>
  <si>
    <t>Verein</t>
  </si>
  <si>
    <t>Anlage</t>
  </si>
  <si>
    <t>Bahnen</t>
  </si>
  <si>
    <t>Ahaus</t>
  </si>
  <si>
    <t xml:space="preserve">Artur-Schirrmacher-Sporthalle, Konrad-Adenauer-Allee 1, 45964 Gladbeck, 02043 / 26876 </t>
  </si>
  <si>
    <t>1 bis 4</t>
  </si>
  <si>
    <t>Amelsbüren</t>
  </si>
  <si>
    <t>Stadthalle Hiltrup, Westfalenstr. 197, 48165 Münster-Hiltrup, 02501 / 24418</t>
  </si>
  <si>
    <t>Baesweiler</t>
  </si>
  <si>
    <t>Kegelhal Socio, Terbruggen 16, 6471 JV Eygelshoven, Tel: +31  455352186 - NL</t>
  </si>
  <si>
    <t>Essen</t>
  </si>
  <si>
    <t>Kegelsportzentrum Essen, Steeler Str. 38, 45127 Essen, 0201 / 8146199</t>
  </si>
  <si>
    <t>Sportparadies, Konrad-Adenauer-Allee 118, 45891 Gelsenkirchen, 0209 / 9543110</t>
  </si>
  <si>
    <t>1 bis 8</t>
  </si>
  <si>
    <t>Gladbeck</t>
  </si>
  <si>
    <t>Gütersloh</t>
  </si>
  <si>
    <t>Stadthalle Gütersloh, Friedrichstr. 10, 33330 Gütersloh, 05241 / 864269</t>
  </si>
  <si>
    <t>Herford</t>
  </si>
  <si>
    <t>Kegelsportanlage Waldfrieden, Waldfriedenstr. 66, 32049 Herford, 05221 / 855343</t>
  </si>
  <si>
    <t>Herne</t>
  </si>
  <si>
    <t>Sporthalle Wanne-Süd, Im Sportpark  20, 44652 Herne, 02325 / 6631070</t>
  </si>
  <si>
    <t>5 bis 8</t>
  </si>
  <si>
    <t>Kerpen</t>
  </si>
  <si>
    <t>Keglerheim Rommerskirchen, Feldstr. 51, 50171 Kerpen, 02237 / 929596</t>
  </si>
  <si>
    <t>Kirchhellen</t>
  </si>
  <si>
    <t>Königshardt</t>
  </si>
  <si>
    <t>Kegelzentrum Kamp-Lintfort, Moerser Str. 167, 47475 Kamp- Lintfort, 02842 / 50646</t>
  </si>
  <si>
    <t>Lengerich</t>
  </si>
  <si>
    <t>Bundeskegelbahn "Am Stadion", Münsterstr. 100, 49525 Lengerich, 05481 / 5641</t>
  </si>
  <si>
    <t>Löhne</t>
  </si>
  <si>
    <t>Kegelbahnen bei Bohne, Branneckerstr. 3, 32278 Kirchlengern, 05223 / 83148</t>
  </si>
  <si>
    <t>Lübbecke</t>
  </si>
  <si>
    <t>Hotel-Restaurant Borchard, Langenkamp 26, 32312 Lübbecke, 05741 / 319830</t>
  </si>
  <si>
    <t>Lüdenscheid</t>
  </si>
  <si>
    <t>Kegelanlage Restaurant Athen, Handweiserstr. 5, 58511 Lüdenscheid, 02351 / 85655</t>
  </si>
  <si>
    <t>Minden</t>
  </si>
  <si>
    <t>Keglertreff Lerbeck, Zur Porta 18, 32457 Porta Westfalica, 0571 / 76720</t>
  </si>
  <si>
    <t>Münster</t>
  </si>
  <si>
    <t>Kegelzentrum ESV, Siemensstr. 11, 48153 Münster, 0251 / 784464</t>
  </si>
  <si>
    <t>Nordwalde</t>
  </si>
  <si>
    <t>Kegelanlage des SC Reckenfeld, Wittlerdamm 42, 48268 Greven/Reckenfeld</t>
  </si>
  <si>
    <t>Oer-Erkenschwick</t>
  </si>
  <si>
    <t>SKV Kegelheim, Am Stimbergpark 80, 45739  Oer-Erkenschwick, 02368 / 8792145</t>
  </si>
  <si>
    <t>Repelen</t>
  </si>
  <si>
    <t>Stolberg</t>
  </si>
  <si>
    <t>Xanten</t>
  </si>
  <si>
    <t>Kegelsportanlage, Ackerstr., 46487 Wesel, 0281 / 63210</t>
  </si>
  <si>
    <t>Catrop-Rauxel</t>
  </si>
  <si>
    <t>Gasthoh Habinghorst, Wartburgerstr. 132, 44579 Castrop-Rauxel, 02305 / 890177</t>
  </si>
  <si>
    <t>VHK Herne</t>
  </si>
  <si>
    <t>VHK Sportzentrum, Am Revierpark 22, 44627 Herne, 02323 / 9512037</t>
  </si>
  <si>
    <t>Würselen</t>
  </si>
  <si>
    <t>Kegelsportanlage „Kurt Bornhoff Sportpark“, 50226 Frechen, Hans-Schaeven-Weg 3, Telefon 02234 – 22128</t>
  </si>
  <si>
    <t>GRSV Gütersloh</t>
  </si>
  <si>
    <t>Quali - Nord</t>
  </si>
  <si>
    <t xml:space="preserve">Spielart : </t>
  </si>
  <si>
    <t xml:space="preserve">Kegeln-Schere </t>
  </si>
  <si>
    <t>Saison:</t>
  </si>
  <si>
    <t>Gruppenleiter :</t>
  </si>
  <si>
    <t xml:space="preserve">Liga : </t>
  </si>
  <si>
    <t>Landesliga</t>
  </si>
  <si>
    <t>Gruppe :</t>
  </si>
  <si>
    <t>Herren</t>
  </si>
  <si>
    <t>Mannschaften:</t>
  </si>
  <si>
    <r>
      <t xml:space="preserve">Rundenspieltag :  </t>
    </r>
    <r>
      <rPr>
        <b/>
        <sz val="12"/>
        <color indexed="8"/>
        <rFont val="Arial"/>
        <family val="2"/>
      </rPr>
      <t>1</t>
    </r>
  </si>
  <si>
    <t>Ausrichter:</t>
  </si>
  <si>
    <t>Kegelanlage:</t>
  </si>
  <si>
    <t>Beginn:</t>
  </si>
  <si>
    <t>Bahnen:</t>
  </si>
  <si>
    <t>1 bis 5</t>
  </si>
  <si>
    <t>Spielfolge:</t>
  </si>
  <si>
    <t>Turnierleiter:</t>
  </si>
  <si>
    <r>
      <t xml:space="preserve">Rundenspieltag :  </t>
    </r>
    <r>
      <rPr>
        <b/>
        <sz val="12"/>
        <color indexed="8"/>
        <rFont val="Arial"/>
        <family val="2"/>
      </rPr>
      <t>2</t>
    </r>
  </si>
  <si>
    <r>
      <t xml:space="preserve">Rundenspieltag :  </t>
    </r>
    <r>
      <rPr>
        <b/>
        <sz val="12"/>
        <color indexed="8"/>
        <rFont val="Arial"/>
        <family val="2"/>
      </rPr>
      <t>3</t>
    </r>
  </si>
  <si>
    <r>
      <t xml:space="preserve">Rundenspieltag :  </t>
    </r>
    <r>
      <rPr>
        <b/>
        <sz val="12"/>
        <color indexed="8"/>
        <rFont val="Arial"/>
        <family val="2"/>
      </rPr>
      <t>4</t>
    </r>
  </si>
  <si>
    <r>
      <t xml:space="preserve">Rundenspieltag :  </t>
    </r>
    <r>
      <rPr>
        <b/>
        <sz val="12"/>
        <color indexed="8"/>
        <rFont val="Arial"/>
        <family val="2"/>
      </rPr>
      <t>5</t>
    </r>
  </si>
  <si>
    <t>Bemerkung:</t>
  </si>
  <si>
    <t>Start: 1</t>
  </si>
  <si>
    <t>Start: 2</t>
  </si>
  <si>
    <t>Sonntag</t>
  </si>
  <si>
    <t>Startzeit:</t>
  </si>
  <si>
    <t>Bahn: 1</t>
  </si>
  <si>
    <t>Bahn: 2</t>
  </si>
  <si>
    <t>Bahn: 3</t>
  </si>
  <si>
    <t>Bahn: 4</t>
  </si>
  <si>
    <t>Bahn: 5</t>
  </si>
  <si>
    <t>Bahn: 6</t>
  </si>
  <si>
    <t>Bahn: 7</t>
  </si>
  <si>
    <t>Bahn: 8</t>
  </si>
  <si>
    <t>Ende des Wettbewerbes</t>
  </si>
  <si>
    <t>Start: 3</t>
  </si>
  <si>
    <t>Start: 4</t>
  </si>
  <si>
    <t>Start: 5</t>
  </si>
  <si>
    <t>Start: 6</t>
  </si>
  <si>
    <t>BSG Herne</t>
  </si>
  <si>
    <t>RBSG Königshardt</t>
  </si>
  <si>
    <t>Anmerkung:</t>
  </si>
  <si>
    <t>Damen</t>
  </si>
  <si>
    <t>1 bis 3</t>
  </si>
  <si>
    <t>je 1 von 1 - 2 - 3 - 4</t>
  </si>
  <si>
    <t>je 1 von 2 - 3 - 4 -1</t>
  </si>
  <si>
    <t>je 1 von 3 - 4 - 1 - 2</t>
  </si>
  <si>
    <t>je 1 von 4 - 1 - 2 - 3</t>
  </si>
  <si>
    <t>Johanna Gajewski, Albenhausenstr. 57, 45889 Gelsenkirchen, Tel:0209 - 876394</t>
  </si>
  <si>
    <t>E-Mail:</t>
  </si>
  <si>
    <t>E-Mail: johanna.gajewski@t-online.de</t>
  </si>
  <si>
    <t>Blinde &amp; Sehbehinderte</t>
  </si>
  <si>
    <t>Bemerkung:  Die zwei erstplatzierten Mannschaften nehmen an der DM 2022 teil.</t>
  </si>
  <si>
    <t>Bei den Sehbehinderten sollte so gestartet werden, damit es keine Probleme mit den Kugel-Anreichern gibt.</t>
  </si>
  <si>
    <t>5 - 1 - 2 - 3 - 4</t>
  </si>
  <si>
    <t>Karola Bleidiek, Staudinger Str. 11, 33334 Gütersloh, Tel. 05241-49702</t>
  </si>
  <si>
    <t>Email:</t>
  </si>
  <si>
    <t>karola.bleidiek@gmx.de</t>
  </si>
  <si>
    <t>Bezirksliga</t>
  </si>
  <si>
    <t>Karola  Bleidiek</t>
  </si>
  <si>
    <t xml:space="preserve">Bemerkung: </t>
  </si>
  <si>
    <t>Keine Aufsteiger</t>
  </si>
  <si>
    <r>
      <rPr>
        <b/>
        <sz val="11"/>
        <color indexed="8"/>
        <rFont val="Arial"/>
        <family val="2"/>
      </rPr>
      <t>10:00 Uhr</t>
    </r>
    <r>
      <rPr>
        <sz val="11"/>
        <color indexed="8"/>
        <rFont val="Arial"/>
        <family val="2"/>
      </rPr>
      <t/>
    </r>
  </si>
  <si>
    <t>LLH</t>
  </si>
  <si>
    <t>LLD</t>
  </si>
  <si>
    <t>BL1</t>
  </si>
  <si>
    <t>BL2</t>
  </si>
  <si>
    <t>LLB</t>
  </si>
  <si>
    <t>Quali - Süd</t>
  </si>
  <si>
    <t>Startreihenfolgen</t>
  </si>
  <si>
    <t>Schiedsrichtereinsätze 2022/2023</t>
  </si>
  <si>
    <t>oder</t>
  </si>
  <si>
    <t>?</t>
  </si>
  <si>
    <t>Quali Nord in</t>
  </si>
  <si>
    <t>LM - 2023</t>
  </si>
  <si>
    <t>1 bis 6</t>
  </si>
  <si>
    <t>Sporthalle Wanne-Süd, Im Sportpark  20, 44652 Herne</t>
  </si>
  <si>
    <t>Kegelzentrum Kamp-Lintfort, Moerser Str. 77, 47475 Kamp- Lintfort</t>
  </si>
  <si>
    <t>Kegelhal Socio, Terbruggen 7, 6471 JV Eygelshoven, Tel: +31  45535296 - NL</t>
  </si>
  <si>
    <t>Die 4 erstplatzierten Mannschaften nehmen an der Deutschen Meisterschaft 2023 in ?? teil.</t>
  </si>
  <si>
    <t>Spielorte:</t>
  </si>
  <si>
    <t>Kegelsportanlage „Kurt Bornhoff Sportpark“,  Hans-Schaeven-Weg 3, 50226 Frechen</t>
  </si>
  <si>
    <t>09:00 Uhr</t>
  </si>
  <si>
    <t>2022 / 2023</t>
  </si>
  <si>
    <t>Bemerkung:  Die 3 erstplazierten Mannschaften nehmen an der DM 2023 teil.</t>
  </si>
  <si>
    <t>SKV Kegelheim, Am Stimbergpark 80, 45739  Oer-Erkenschwick</t>
  </si>
  <si>
    <t>VSG Oer-Erkenschwick</t>
  </si>
  <si>
    <t>Kegelanlage Restaurant Athen, Handweiserstr. 5, 58511 Lüdenscheid</t>
  </si>
  <si>
    <t>Stadthalle Gütersloh, Friedrichstr. 10, 33330 Gütersloh</t>
  </si>
  <si>
    <t>Sportparadies, Konrad-Adenauer-Allee 118, 45891 Gelsenkirchen</t>
  </si>
  <si>
    <t>Hotel-Restaurant Borchard, Langenkamp 26, 32312 Lübbecke</t>
  </si>
  <si>
    <t>und geplante Schiedsrichtereinsätze</t>
  </si>
  <si>
    <t>Termine für die Rundenspiele</t>
  </si>
  <si>
    <t>je 1 Starter'in von Mannschaft   1 - 2 - 3 - 4</t>
  </si>
  <si>
    <t>Start 1</t>
  </si>
  <si>
    <t>je 1 Starter'in von Mannschaft   2 - 3 - 4 - 1</t>
  </si>
  <si>
    <t>Start 2</t>
  </si>
  <si>
    <t>je 1 Starter'in von Mannschaft   3 - 4 - 1 - 2</t>
  </si>
  <si>
    <t>Start 3</t>
  </si>
  <si>
    <t>je 1 Starter'in von Mannschaft   4 - 1 - 2 - 3</t>
  </si>
  <si>
    <t>Start 4</t>
  </si>
  <si>
    <t>Anfangsstartreihenfolge:</t>
  </si>
  <si>
    <t>Stand: 29.07.2022</t>
  </si>
  <si>
    <t>Michael Kusenberg,  -- Mobil.:0177 4918744 -
E-Mail: michael-kusenberg@gmx.de</t>
  </si>
  <si>
    <t>Michael Kusenberg,  -- Mobil.:0177 4918744 - 
E-Mail: michael-kusenberg@gmx.de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</si>
</sst>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\,\ &quot;den &quot;dd/mm/yyyy"/>
    <numFmt numFmtId="165" formatCode="&quot;Stand: &quot;dd/mm/yyyy"/>
    <numFmt numFmtId="166" formatCode="&quot;Rundenspieltag &quot;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charset val="204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0"/>
      <color rgb="FF0070C0"/>
      <name val="Arial"/>
      <family val="2"/>
    </font>
    <font>
      <strike/>
      <sz val="10"/>
      <color rgb="FF000000"/>
      <name val="Arial"/>
      <family val="2"/>
    </font>
    <font>
      <sz val="11"/>
      <name val="Times New Roman"/>
      <family val="1"/>
    </font>
    <font>
      <sz val="10"/>
      <color rgb="FF444455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"/>
      <color theme="1"/>
      <name val="Arial"/>
      <family val="2"/>
    </font>
    <font>
      <sz val="10.5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sz val="5"/>
      <color theme="1"/>
      <name val="Arial"/>
      <family val="2"/>
    </font>
    <font>
      <b/>
      <sz val="11"/>
      <color indexed="8"/>
      <name val="Arial"/>
      <family val="2"/>
    </font>
    <font>
      <b/>
      <sz val="8"/>
      <color theme="1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  <font>
      <b/>
      <sz val="11"/>
      <color rgb="FFFF0000"/>
      <name val="Arial"/>
      <family val="2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4" fillId="0" borderId="0"/>
    <xf numFmtId="0" fontId="16" fillId="0" borderId="0"/>
  </cellStyleXfs>
  <cellXfs count="39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12" fillId="2" borderId="0" xfId="1" applyFont="1" applyFill="1" applyAlignment="1" applyProtection="1">
      <alignment horizontal="righ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14" fontId="16" fillId="0" borderId="0" xfId="2" applyNumberFormat="1"/>
    <xf numFmtId="0" fontId="16" fillId="0" borderId="0" xfId="2"/>
    <xf numFmtId="0" fontId="12" fillId="0" borderId="0" xfId="1" applyFont="1" applyFill="1" applyAlignment="1" applyProtection="1">
      <alignment vertical="center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0" fontId="17" fillId="0" borderId="0" xfId="0" applyFont="1"/>
    <xf numFmtId="0" fontId="12" fillId="0" borderId="0" xfId="1" quotePrefix="1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15" fillId="0" borderId="0" xfId="0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0" fontId="19" fillId="0" borderId="0" xfId="3" applyFont="1" applyFill="1" applyBorder="1" applyAlignment="1"/>
    <xf numFmtId="0" fontId="16" fillId="0" borderId="0" xfId="3" applyFill="1" applyProtection="1">
      <protection locked="0"/>
    </xf>
    <xf numFmtId="0" fontId="20" fillId="0" borderId="0" xfId="2" applyFont="1" applyAlignment="1">
      <alignment vertical="center"/>
    </xf>
    <xf numFmtId="0" fontId="8" fillId="0" borderId="0" xfId="3" applyFont="1" applyFill="1"/>
    <xf numFmtId="0" fontId="8" fillId="3" borderId="0" xfId="3" applyFont="1" applyFill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right" vertical="center"/>
    </xf>
    <xf numFmtId="0" fontId="25" fillId="0" borderId="0" xfId="2" applyFont="1" applyAlignment="1">
      <alignment vertical="center"/>
    </xf>
    <xf numFmtId="0" fontId="26" fillId="0" borderId="0" xfId="2" applyFont="1" applyBorder="1" applyAlignment="1">
      <alignment horizontal="left" vertical="center" wrapText="1" indent="1"/>
    </xf>
    <xf numFmtId="0" fontId="27" fillId="0" borderId="0" xfId="2" applyFont="1" applyBorder="1" applyAlignment="1">
      <alignment vertical="center" wrapText="1"/>
    </xf>
    <xf numFmtId="0" fontId="28" fillId="0" borderId="0" xfId="2" quotePrefix="1" applyFont="1" applyAlignment="1">
      <alignment vertical="center"/>
    </xf>
    <xf numFmtId="0" fontId="30" fillId="0" borderId="0" xfId="2" quotePrefix="1" applyFont="1" applyAlignment="1">
      <alignment vertical="center"/>
    </xf>
    <xf numFmtId="20" fontId="31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12" fillId="0" borderId="0" xfId="2" applyFont="1" applyAlignment="1">
      <alignment horizontal="right"/>
    </xf>
    <xf numFmtId="0" fontId="32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" fillId="0" borderId="0" xfId="5" applyFont="1" applyAlignment="1">
      <alignment vertical="center"/>
    </xf>
    <xf numFmtId="0" fontId="24" fillId="0" borderId="0" xfId="2" applyFont="1" applyAlignment="1">
      <alignment horizontal="right" vertical="center"/>
    </xf>
    <xf numFmtId="0" fontId="30" fillId="0" borderId="0" xfId="2" applyFont="1" applyAlignment="1">
      <alignment vertical="center"/>
    </xf>
    <xf numFmtId="14" fontId="24" fillId="0" borderId="0" xfId="2" applyNumberFormat="1" applyFont="1" applyAlignment="1">
      <alignment horizontal="right" vertical="center"/>
    </xf>
    <xf numFmtId="0" fontId="24" fillId="0" borderId="0" xfId="6"/>
    <xf numFmtId="0" fontId="16" fillId="0" borderId="0" xfId="7"/>
    <xf numFmtId="0" fontId="8" fillId="0" borderId="0" xfId="7" applyFont="1"/>
    <xf numFmtId="0" fontId="24" fillId="0" borderId="0" xfId="6" applyFont="1"/>
    <xf numFmtId="0" fontId="24" fillId="0" borderId="0" xfId="6" applyFill="1"/>
    <xf numFmtId="0" fontId="30" fillId="0" borderId="0" xfId="6" applyFont="1" applyFill="1" applyBorder="1" applyAlignment="1">
      <alignment vertical="center" wrapText="1"/>
    </xf>
    <xf numFmtId="0" fontId="38" fillId="0" borderId="7" xfId="6" applyFont="1" applyFill="1" applyBorder="1" applyAlignment="1">
      <alignment horizontal="center" wrapText="1"/>
    </xf>
    <xf numFmtId="0" fontId="2" fillId="0" borderId="0" xfId="6" applyFont="1"/>
    <xf numFmtId="0" fontId="39" fillId="0" borderId="12" xfId="6" applyFont="1" applyFill="1" applyBorder="1" applyAlignment="1">
      <alignment vertical="center" wrapText="1"/>
    </xf>
    <xf numFmtId="0" fontId="39" fillId="4" borderId="14" xfId="6" applyFont="1" applyFill="1" applyBorder="1" applyAlignment="1">
      <alignment horizontal="center" vertical="center" wrapText="1"/>
    </xf>
    <xf numFmtId="20" fontId="37" fillId="4" borderId="15" xfId="6" applyNumberFormat="1" applyFont="1" applyFill="1" applyBorder="1" applyAlignment="1">
      <alignment horizontal="center" vertical="center" wrapText="1"/>
    </xf>
    <xf numFmtId="0" fontId="8" fillId="0" borderId="0" xfId="7" applyFont="1" applyBorder="1" applyAlignment="1">
      <alignment horizontal="center" vertical="center"/>
    </xf>
    <xf numFmtId="0" fontId="2" fillId="0" borderId="0" xfId="6" applyFont="1" applyAlignment="1">
      <alignment horizontal="center"/>
    </xf>
    <xf numFmtId="20" fontId="37" fillId="4" borderId="17" xfId="6" applyNumberFormat="1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/>
    </xf>
    <xf numFmtId="0" fontId="8" fillId="0" borderId="0" xfId="7" applyFont="1" applyFill="1" applyBorder="1" applyAlignment="1">
      <alignment horizontal="center" vertical="center"/>
    </xf>
    <xf numFmtId="0" fontId="2" fillId="0" borderId="0" xfId="6" applyFont="1" applyBorder="1"/>
    <xf numFmtId="20" fontId="37" fillId="4" borderId="19" xfId="6" applyNumberFormat="1" applyFont="1" applyFill="1" applyBorder="1" applyAlignment="1">
      <alignment horizontal="center" vertical="center" wrapText="1"/>
    </xf>
    <xf numFmtId="20" fontId="37" fillId="4" borderId="20" xfId="6" applyNumberFormat="1" applyFont="1" applyFill="1" applyBorder="1" applyAlignment="1">
      <alignment horizontal="center" vertical="center" wrapText="1"/>
    </xf>
    <xf numFmtId="0" fontId="24" fillId="0" borderId="0" xfId="6" applyFont="1" applyFill="1" applyAlignment="1">
      <alignment vertical="center"/>
    </xf>
    <xf numFmtId="0" fontId="39" fillId="0" borderId="7" xfId="6" applyFont="1" applyFill="1" applyBorder="1" applyAlignment="1">
      <alignment horizontal="center" wrapText="1"/>
    </xf>
    <xf numFmtId="14" fontId="37" fillId="0" borderId="0" xfId="6" quotePrefix="1" applyNumberFormat="1" applyFont="1" applyFill="1" applyBorder="1" applyAlignment="1">
      <alignment vertical="center" wrapText="1"/>
    </xf>
    <xf numFmtId="0" fontId="24" fillId="0" borderId="0" xfId="6" applyFont="1" applyBorder="1"/>
    <xf numFmtId="0" fontId="40" fillId="0" borderId="0" xfId="6" applyFont="1" applyFill="1" applyAlignment="1">
      <alignment horizontal="left" vertical="center"/>
    </xf>
    <xf numFmtId="0" fontId="2" fillId="0" borderId="0" xfId="6" applyFont="1" applyAlignment="1">
      <alignment horizontal="left"/>
    </xf>
    <xf numFmtId="0" fontId="40" fillId="0" borderId="0" xfId="6" applyFont="1" applyAlignment="1">
      <alignment horizontal="left" vertical="center"/>
    </xf>
    <xf numFmtId="0" fontId="24" fillId="0" borderId="0" xfId="6" applyFont="1" applyFill="1" applyAlignment="1">
      <alignment horizontal="center"/>
    </xf>
    <xf numFmtId="0" fontId="24" fillId="0" borderId="0" xfId="6" applyFont="1" applyFill="1"/>
    <xf numFmtId="14" fontId="24" fillId="0" borderId="0" xfId="6" applyNumberFormat="1" applyFont="1"/>
    <xf numFmtId="0" fontId="5" fillId="0" borderId="0" xfId="2" applyFont="1" applyBorder="1" applyAlignment="1">
      <alignment horizontal="left"/>
    </xf>
    <xf numFmtId="0" fontId="5" fillId="0" borderId="0" xfId="2" applyFont="1"/>
    <xf numFmtId="0" fontId="22" fillId="0" borderId="0" xfId="2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0" fillId="0" borderId="0" xfId="6" applyFont="1" applyAlignment="1">
      <alignment horizontal="center"/>
    </xf>
    <xf numFmtId="164" fontId="30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39" fillId="4" borderId="21" xfId="6" applyFont="1" applyFill="1" applyBorder="1" applyAlignment="1">
      <alignment horizontal="center" vertical="center" wrapText="1"/>
    </xf>
    <xf numFmtId="14" fontId="8" fillId="0" borderId="0" xfId="5" applyNumberFormat="1" applyFont="1" applyFill="1" applyAlignment="1">
      <alignment horizontal="center" vertical="center"/>
    </xf>
    <xf numFmtId="0" fontId="39" fillId="0" borderId="0" xfId="6" applyFont="1" applyFill="1" applyBorder="1" applyAlignment="1">
      <alignment wrapText="1"/>
    </xf>
    <xf numFmtId="0" fontId="22" fillId="0" borderId="0" xfId="6" applyFont="1" applyFill="1" applyBorder="1" applyAlignment="1">
      <alignment vertical="center" wrapText="1"/>
    </xf>
    <xf numFmtId="0" fontId="39" fillId="0" borderId="0" xfId="6" applyFont="1" applyFill="1" applyBorder="1" applyAlignment="1">
      <alignment horizontal="center" vertical="center" wrapText="1"/>
    </xf>
    <xf numFmtId="20" fontId="37" fillId="0" borderId="0" xfId="6" applyNumberFormat="1" applyFont="1" applyFill="1" applyBorder="1" applyAlignment="1">
      <alignment horizontal="center" vertical="center" wrapText="1"/>
    </xf>
    <xf numFmtId="0" fontId="16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8" fillId="0" borderId="0" xfId="5" applyFont="1" applyFill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30" fillId="0" borderId="0" xfId="2" applyFont="1" applyAlignment="1">
      <alignment vertical="center" wrapText="1"/>
    </xf>
    <xf numFmtId="0" fontId="24" fillId="0" borderId="0" xfId="2" quotePrefix="1" applyFont="1" applyAlignment="1">
      <alignment vertical="center"/>
    </xf>
    <xf numFmtId="0" fontId="3" fillId="0" borderId="0" xfId="2" quotePrefix="1" applyFont="1" applyAlignment="1">
      <alignment vertical="center"/>
    </xf>
    <xf numFmtId="0" fontId="26" fillId="0" borderId="0" xfId="2" applyFont="1" applyAlignment="1">
      <alignment vertical="center"/>
    </xf>
    <xf numFmtId="0" fontId="30" fillId="0" borderId="22" xfId="6" quotePrefix="1" applyFont="1" applyFill="1" applyBorder="1" applyAlignment="1">
      <alignment horizontal="center" vertical="center" wrapText="1"/>
    </xf>
    <xf numFmtId="0" fontId="30" fillId="0" borderId="23" xfId="6" applyFont="1" applyFill="1" applyBorder="1" applyAlignment="1">
      <alignment horizontal="center" vertical="center" wrapText="1"/>
    </xf>
    <xf numFmtId="0" fontId="30" fillId="0" borderId="24" xfId="6" applyFont="1" applyFill="1" applyBorder="1" applyAlignment="1">
      <alignment horizontal="center" vertical="center" wrapText="1"/>
    </xf>
    <xf numFmtId="0" fontId="30" fillId="0" borderId="25" xfId="6" quotePrefix="1" applyFont="1" applyFill="1" applyBorder="1" applyAlignment="1">
      <alignment horizontal="center" vertical="center" wrapText="1"/>
    </xf>
    <xf numFmtId="0" fontId="30" fillId="0" borderId="1" xfId="6" quotePrefix="1" applyFont="1" applyFill="1" applyBorder="1" applyAlignment="1">
      <alignment horizontal="center" vertical="center" wrapText="1"/>
    </xf>
    <xf numFmtId="0" fontId="30" fillId="0" borderId="26" xfId="6" quotePrefix="1" applyFont="1" applyFill="1" applyBorder="1" applyAlignment="1">
      <alignment horizontal="center" vertical="center" wrapText="1"/>
    </xf>
    <xf numFmtId="20" fontId="37" fillId="7" borderId="20" xfId="6" applyNumberFormat="1" applyFont="1" applyFill="1" applyBorder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5" fillId="0" borderId="0" xfId="4" applyFont="1" applyFill="1" applyBorder="1" applyAlignment="1">
      <alignment horizontal="center" vertical="center"/>
    </xf>
    <xf numFmtId="0" fontId="2" fillId="0" borderId="0" xfId="4"/>
    <xf numFmtId="0" fontId="22" fillId="0" borderId="0" xfId="2" applyFont="1" applyAlignment="1">
      <alignment horizontal="left" vertical="center" indent="2"/>
    </xf>
    <xf numFmtId="0" fontId="33" fillId="0" borderId="0" xfId="2" applyFont="1" applyAlignment="1">
      <alignment vertical="center"/>
    </xf>
    <xf numFmtId="0" fontId="2" fillId="0" borderId="0" xfId="6" applyFont="1" applyAlignment="1">
      <alignment horizontal="center" vertical="center"/>
    </xf>
    <xf numFmtId="0" fontId="8" fillId="0" borderId="0" xfId="7" applyFont="1" applyBorder="1"/>
    <xf numFmtId="0" fontId="2" fillId="0" borderId="0" xfId="6" applyFont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4" fontId="4" fillId="0" borderId="0" xfId="4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2" fillId="0" borderId="0" xfId="6" applyFont="1" applyBorder="1" applyAlignment="1">
      <alignment horizontal="left"/>
    </xf>
    <xf numFmtId="0" fontId="3" fillId="0" borderId="0" xfId="2" applyFont="1" applyAlignment="1">
      <alignment horizontal="center" vertical="center"/>
    </xf>
    <xf numFmtId="14" fontId="8" fillId="0" borderId="0" xfId="2" applyNumberFormat="1" applyFont="1" applyFill="1" applyBorder="1" applyAlignment="1">
      <alignment horizontal="center" vertical="center"/>
    </xf>
    <xf numFmtId="0" fontId="40" fillId="0" borderId="0" xfId="6" applyFont="1" applyFill="1" applyBorder="1" applyAlignment="1">
      <alignment horizontal="left" vertical="center"/>
    </xf>
    <xf numFmtId="0" fontId="30" fillId="4" borderId="0" xfId="6" applyFont="1" applyFill="1" applyBorder="1" applyAlignment="1">
      <alignment vertical="center" wrapText="1"/>
    </xf>
    <xf numFmtId="0" fontId="39" fillId="0" borderId="0" xfId="6" applyFont="1" applyFill="1" applyBorder="1" applyAlignment="1">
      <alignment horizontal="center" wrapText="1"/>
    </xf>
    <xf numFmtId="0" fontId="24" fillId="0" borderId="0" xfId="6" applyBorder="1"/>
    <xf numFmtId="0" fontId="39" fillId="0" borderId="0" xfId="6" applyFont="1" applyFill="1" applyBorder="1" applyAlignment="1">
      <alignment vertical="center" wrapText="1"/>
    </xf>
    <xf numFmtId="0" fontId="24" fillId="0" borderId="0" xfId="6" applyFill="1" applyBorder="1"/>
    <xf numFmtId="14" fontId="8" fillId="0" borderId="0" xfId="2" applyNumberFormat="1" applyFont="1" applyFill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37" fillId="0" borderId="0" xfId="6" quotePrefix="1" applyFont="1" applyFill="1" applyBorder="1" applyAlignment="1">
      <alignment vertical="center" wrapText="1"/>
    </xf>
    <xf numFmtId="0" fontId="37" fillId="0" borderId="0" xfId="6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center" vertical="center"/>
    </xf>
    <xf numFmtId="0" fontId="21" fillId="0" borderId="0" xfId="4" applyFont="1" applyAlignment="1">
      <alignment vertical="center"/>
    </xf>
    <xf numFmtId="14" fontId="37" fillId="0" borderId="7" xfId="6" quotePrefix="1" applyNumberFormat="1" applyFont="1" applyFill="1" applyBorder="1" applyAlignment="1">
      <alignment vertical="top" wrapText="1"/>
    </xf>
    <xf numFmtId="14" fontId="37" fillId="0" borderId="12" xfId="6" quotePrefix="1" applyNumberFormat="1" applyFont="1" applyFill="1" applyBorder="1" applyAlignment="1">
      <alignment vertical="top" wrapText="1"/>
    </xf>
    <xf numFmtId="0" fontId="2" fillId="0" borderId="0" xfId="4" applyBorder="1"/>
    <xf numFmtId="1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14" fontId="42" fillId="0" borderId="0" xfId="6" quotePrefix="1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6" fillId="0" borderId="0" xfId="0" quotePrefix="1" applyNumberFormat="1" applyFont="1" applyFill="1" applyBorder="1" applyAlignment="1">
      <alignment horizontal="center" vertical="center"/>
    </xf>
    <xf numFmtId="0" fontId="15" fillId="0" borderId="0" xfId="0" quotePrefix="1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3" fillId="0" borderId="0" xfId="0" applyFont="1" applyAlignment="1">
      <alignment horizontal="left" vertical="center"/>
    </xf>
    <xf numFmtId="14" fontId="40" fillId="0" borderId="1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4" fontId="5" fillId="0" borderId="2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14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40" fillId="0" borderId="23" xfId="0" applyFont="1" applyBorder="1" applyAlignment="1">
      <alignment vertical="center"/>
    </xf>
    <xf numFmtId="0" fontId="40" fillId="0" borderId="24" xfId="0" applyFont="1" applyBorder="1" applyAlignment="1">
      <alignment vertical="center"/>
    </xf>
    <xf numFmtId="14" fontId="40" fillId="0" borderId="31" xfId="0" applyNumberFormat="1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32" xfId="0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14" fontId="5" fillId="0" borderId="23" xfId="0" applyNumberFormat="1" applyFont="1" applyFill="1" applyBorder="1" applyAlignment="1">
      <alignment horizontal="center" vertical="center"/>
    </xf>
    <xf numFmtId="20" fontId="5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4" fontId="5" fillId="0" borderId="32" xfId="0" applyNumberFormat="1" applyFont="1" applyFill="1" applyBorder="1" applyAlignment="1">
      <alignment horizontal="center" vertical="center"/>
    </xf>
    <xf numFmtId="20" fontId="5" fillId="0" borderId="3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20" fontId="5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 wrapText="1"/>
    </xf>
    <xf numFmtId="0" fontId="5" fillId="9" borderId="0" xfId="0" applyNumberFormat="1" applyFont="1" applyFill="1" applyAlignment="1">
      <alignment horizontal="center" vertical="center"/>
    </xf>
    <xf numFmtId="166" fontId="21" fillId="0" borderId="0" xfId="2" applyNumberFormat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6" fillId="0" borderId="0" xfId="2" applyBorder="1"/>
    <xf numFmtId="14" fontId="5" fillId="0" borderId="48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49" xfId="0" applyNumberFormat="1" applyFont="1" applyBorder="1" applyAlignment="1">
      <alignment horizontal="center" vertical="center"/>
    </xf>
    <xf numFmtId="14" fontId="40" fillId="0" borderId="49" xfId="0" applyNumberFormat="1" applyFont="1" applyBorder="1" applyAlignment="1">
      <alignment horizontal="center" vertical="center"/>
    </xf>
    <xf numFmtId="165" fontId="24" fillId="0" borderId="0" xfId="6" applyNumberFormat="1" applyFill="1" applyAlignment="1">
      <alignment horizontal="left"/>
    </xf>
    <xf numFmtId="1" fontId="40" fillId="0" borderId="1" xfId="0" applyNumberFormat="1" applyFont="1" applyBorder="1" applyAlignment="1">
      <alignment horizontal="center" vertical="center"/>
    </xf>
    <xf numFmtId="1" fontId="40" fillId="5" borderId="1" xfId="0" applyNumberFormat="1" applyFont="1" applyFill="1" applyBorder="1" applyAlignment="1">
      <alignment horizontal="center" vertical="center"/>
    </xf>
    <xf numFmtId="165" fontId="24" fillId="0" borderId="0" xfId="6" applyNumberFormat="1" applyFill="1" applyAlignment="1"/>
    <xf numFmtId="20" fontId="31" fillId="0" borderId="0" xfId="2" applyNumberFormat="1" applyFont="1" applyAlignment="1">
      <alignment horizontal="left" vertical="center"/>
    </xf>
    <xf numFmtId="165" fontId="24" fillId="0" borderId="0" xfId="6" applyNumberFormat="1" applyFill="1" applyAlignment="1">
      <alignment horizontal="center"/>
    </xf>
    <xf numFmtId="1" fontId="12" fillId="0" borderId="0" xfId="0" applyNumberFormat="1" applyFont="1" applyBorder="1" applyAlignment="1">
      <alignment horizontal="left" vertical="center"/>
    </xf>
    <xf numFmtId="14" fontId="37" fillId="0" borderId="7" xfId="6" quotePrefix="1" applyNumberFormat="1" applyFont="1" applyFill="1" applyBorder="1" applyAlignment="1">
      <alignment vertical="center"/>
    </xf>
    <xf numFmtId="14" fontId="37" fillId="0" borderId="0" xfId="6" quotePrefix="1" applyNumberFormat="1" applyFont="1" applyFill="1" applyBorder="1" applyAlignment="1">
      <alignment vertical="center"/>
    </xf>
    <xf numFmtId="14" fontId="37" fillId="0" borderId="12" xfId="6" quotePrefix="1" applyNumberFormat="1" applyFont="1" applyFill="1" applyBorder="1" applyAlignment="1">
      <alignment vertical="center"/>
    </xf>
    <xf numFmtId="0" fontId="8" fillId="0" borderId="0" xfId="3" applyFont="1" applyFill="1" applyBorder="1"/>
    <xf numFmtId="0" fontId="8" fillId="0" borderId="0" xfId="3" applyFont="1" applyFill="1" applyAlignment="1"/>
    <xf numFmtId="0" fontId="8" fillId="3" borderId="0" xfId="3" applyFont="1" applyFill="1" applyAlignment="1"/>
    <xf numFmtId="0" fontId="8" fillId="0" borderId="0" xfId="3" applyFont="1" applyFill="1" applyProtection="1">
      <protection locked="0"/>
    </xf>
    <xf numFmtId="0" fontId="40" fillId="0" borderId="0" xfId="0" applyFont="1"/>
    <xf numFmtId="0" fontId="8" fillId="0" borderId="0" xfId="3" applyFont="1" applyFill="1" applyAlignment="1" applyProtection="1">
      <alignment vertical="center"/>
      <protection locked="0"/>
    </xf>
    <xf numFmtId="0" fontId="8" fillId="0" borderId="0" xfId="2" applyFont="1"/>
    <xf numFmtId="0" fontId="8" fillId="0" borderId="0" xfId="2" applyFont="1" applyAlignment="1"/>
    <xf numFmtId="0" fontId="1" fillId="0" borderId="0" xfId="2" applyFont="1" applyAlignment="1">
      <alignment vertical="center"/>
    </xf>
    <xf numFmtId="0" fontId="44" fillId="0" borderId="0" xfId="3" applyFont="1" applyFill="1" applyBorder="1"/>
    <xf numFmtId="0" fontId="40" fillId="0" borderId="0" xfId="2" quotePrefix="1" applyFont="1" applyAlignment="1">
      <alignment vertical="center"/>
    </xf>
    <xf numFmtId="0" fontId="40" fillId="0" borderId="0" xfId="2" applyFont="1" applyAlignment="1">
      <alignment vertical="center"/>
    </xf>
    <xf numFmtId="14" fontId="40" fillId="0" borderId="0" xfId="2" quotePrefix="1" applyNumberFormat="1" applyFont="1" applyAlignment="1">
      <alignment vertical="center"/>
    </xf>
    <xf numFmtId="0" fontId="8" fillId="0" borderId="0" xfId="2" applyFont="1" applyFill="1"/>
    <xf numFmtId="0" fontId="4" fillId="0" borderId="0" xfId="0" quotePrefix="1" applyFont="1" applyAlignment="1">
      <alignment horizontal="center" vertical="center"/>
    </xf>
    <xf numFmtId="0" fontId="1" fillId="0" borderId="0" xfId="2" quotePrefix="1" applyFont="1" applyAlignment="1">
      <alignment vertical="center"/>
    </xf>
    <xf numFmtId="0" fontId="1" fillId="0" borderId="0" xfId="6" applyFont="1"/>
    <xf numFmtId="0" fontId="5" fillId="0" borderId="0" xfId="2" applyFont="1" applyAlignment="1">
      <alignment wrapText="1"/>
    </xf>
    <xf numFmtId="0" fontId="11" fillId="0" borderId="0" xfId="3" applyFont="1" applyFill="1" applyProtection="1">
      <protection locked="0"/>
    </xf>
    <xf numFmtId="0" fontId="21" fillId="0" borderId="0" xfId="6" applyFont="1"/>
    <xf numFmtId="0" fontId="30" fillId="0" borderId="0" xfId="6" applyFont="1"/>
    <xf numFmtId="0" fontId="1" fillId="0" borderId="0" xfId="2" quotePrefix="1" applyFont="1" applyAlignment="1">
      <alignment horizontal="left" vertical="center"/>
    </xf>
    <xf numFmtId="14" fontId="40" fillId="0" borderId="0" xfId="2" applyNumberFormat="1" applyFont="1" applyAlignment="1">
      <alignment horizontal="center" vertical="center"/>
    </xf>
    <xf numFmtId="0" fontId="30" fillId="0" borderId="0" xfId="6" applyFont="1" applyAlignment="1"/>
    <xf numFmtId="0" fontId="8" fillId="0" borderId="0" xfId="3" applyFont="1" applyFill="1" applyBorder="1" applyProtection="1">
      <protection locked="0"/>
    </xf>
    <xf numFmtId="0" fontId="40" fillId="0" borderId="0" xfId="1" applyFont="1" applyFill="1" applyAlignment="1">
      <alignment vertical="center" wrapText="1"/>
    </xf>
    <xf numFmtId="0" fontId="40" fillId="0" borderId="0" xfId="6" applyFont="1" applyAlignment="1">
      <alignment horizontal="center"/>
    </xf>
    <xf numFmtId="0" fontId="40" fillId="0" borderId="0" xfId="2" quotePrefix="1" applyFont="1" applyAlignment="1">
      <alignment horizontal="right" vertical="center"/>
    </xf>
    <xf numFmtId="165" fontId="24" fillId="0" borderId="0" xfId="6" applyNumberFormat="1" applyFont="1" applyFill="1" applyAlignment="1"/>
    <xf numFmtId="0" fontId="42" fillId="0" borderId="0" xfId="2" applyFont="1"/>
    <xf numFmtId="0" fontId="12" fillId="0" borderId="0" xfId="2" applyFont="1"/>
    <xf numFmtId="165" fontId="24" fillId="0" borderId="0" xfId="6" applyNumberFormat="1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165" fontId="24" fillId="0" borderId="0" xfId="6" applyNumberFormat="1" applyFill="1" applyAlignment="1">
      <alignment vertical="center"/>
    </xf>
    <xf numFmtId="165" fontId="24" fillId="0" borderId="29" xfId="6" applyNumberFormat="1" applyFill="1" applyBorder="1" applyAlignment="1">
      <alignment vertical="center"/>
    </xf>
    <xf numFmtId="165" fontId="24" fillId="0" borderId="29" xfId="6" applyNumberForma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14" fontId="5" fillId="0" borderId="4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14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4" fontId="5" fillId="0" borderId="23" xfId="0" applyNumberFormat="1" applyFont="1" applyBorder="1" applyAlignment="1">
      <alignment horizontal="center" vertical="center"/>
    </xf>
    <xf numFmtId="14" fontId="5" fillId="0" borderId="32" xfId="0" applyNumberFormat="1" applyFont="1" applyBorder="1" applyAlignment="1">
      <alignment horizontal="center" vertical="center"/>
    </xf>
    <xf numFmtId="0" fontId="35" fillId="0" borderId="0" xfId="6" applyFont="1" applyBorder="1" applyAlignment="1">
      <alignment vertical="center" wrapText="1"/>
    </xf>
    <xf numFmtId="0" fontId="36" fillId="0" borderId="0" xfId="6" applyFont="1" applyBorder="1" applyAlignment="1">
      <alignment vertical="center" wrapText="1"/>
    </xf>
    <xf numFmtId="0" fontId="8" fillId="0" borderId="0" xfId="2" quotePrefix="1" applyFont="1" applyAlignment="1">
      <alignment horizontal="center" vertical="center"/>
    </xf>
    <xf numFmtId="165" fontId="24" fillId="0" borderId="0" xfId="6" applyNumberFormat="1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64" fontId="30" fillId="0" borderId="0" xfId="2" applyNumberFormat="1" applyFont="1" applyAlignment="1">
      <alignment horizontal="left" vertical="center"/>
    </xf>
    <xf numFmtId="0" fontId="37" fillId="10" borderId="16" xfId="6" quotePrefix="1" applyFont="1" applyFill="1" applyBorder="1" applyAlignment="1">
      <alignment horizontal="center" vertical="center"/>
    </xf>
    <xf numFmtId="0" fontId="37" fillId="10" borderId="16" xfId="6" applyFont="1" applyFill="1" applyBorder="1" applyAlignment="1">
      <alignment horizontal="center" vertical="center"/>
    </xf>
    <xf numFmtId="0" fontId="37" fillId="7" borderId="20" xfId="6" applyFont="1" applyFill="1" applyBorder="1" applyAlignment="1">
      <alignment horizontal="center" vertical="center" wrapText="1"/>
    </xf>
    <xf numFmtId="165" fontId="24" fillId="0" borderId="0" xfId="6" applyNumberFormat="1" applyFill="1" applyAlignment="1">
      <alignment horizontal="center"/>
    </xf>
    <xf numFmtId="0" fontId="37" fillId="8" borderId="16" xfId="6" quotePrefix="1" applyFont="1" applyFill="1" applyBorder="1" applyAlignment="1">
      <alignment horizontal="center" vertical="center"/>
    </xf>
    <xf numFmtId="0" fontId="37" fillId="8" borderId="16" xfId="6" applyFont="1" applyFill="1" applyBorder="1" applyAlignment="1">
      <alignment horizontal="center" vertical="center"/>
    </xf>
    <xf numFmtId="0" fontId="37" fillId="8" borderId="9" xfId="6" quotePrefix="1" applyNumberFormat="1" applyFont="1" applyFill="1" applyBorder="1" applyAlignment="1">
      <alignment horizontal="center" vertical="center" wrapText="1"/>
    </xf>
    <xf numFmtId="0" fontId="37" fillId="8" borderId="18" xfId="6" quotePrefix="1" applyNumberFormat="1" applyFont="1" applyFill="1" applyBorder="1" applyAlignment="1">
      <alignment horizontal="center" vertical="center" wrapText="1"/>
    </xf>
    <xf numFmtId="0" fontId="37" fillId="10" borderId="9" xfId="6" quotePrefix="1" applyNumberFormat="1" applyFont="1" applyFill="1" applyBorder="1" applyAlignment="1">
      <alignment horizontal="center" vertical="center" wrapText="1"/>
    </xf>
    <xf numFmtId="0" fontId="37" fillId="10" borderId="18" xfId="6" quotePrefix="1" applyNumberFormat="1" applyFont="1" applyFill="1" applyBorder="1" applyAlignment="1">
      <alignment horizontal="center" vertical="center" wrapText="1"/>
    </xf>
    <xf numFmtId="0" fontId="30" fillId="4" borderId="6" xfId="6" applyFont="1" applyFill="1" applyBorder="1" applyAlignment="1">
      <alignment horizontal="center" vertical="center" wrapText="1"/>
    </xf>
    <xf numFmtId="0" fontId="30" fillId="4" borderId="9" xfId="6" applyFont="1" applyFill="1" applyBorder="1" applyAlignment="1">
      <alignment horizontal="center" vertical="center" wrapText="1"/>
    </xf>
    <xf numFmtId="0" fontId="30" fillId="4" borderId="11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22" fillId="0" borderId="12" xfId="6" applyFont="1" applyFill="1" applyBorder="1" applyAlignment="1">
      <alignment horizontal="center" vertical="center" wrapText="1"/>
    </xf>
    <xf numFmtId="0" fontId="22" fillId="0" borderId="13" xfId="6" applyFont="1" applyFill="1" applyBorder="1" applyAlignment="1">
      <alignment horizontal="center" vertical="center" wrapText="1"/>
    </xf>
    <xf numFmtId="0" fontId="37" fillId="7" borderId="20" xfId="6" applyNumberFormat="1" applyFont="1" applyFill="1" applyBorder="1" applyAlignment="1">
      <alignment horizontal="center" vertical="center" wrapText="1"/>
    </xf>
    <xf numFmtId="14" fontId="34" fillId="0" borderId="0" xfId="6" applyNumberFormat="1" applyFont="1" applyBorder="1" applyAlignment="1">
      <alignment horizontal="center" wrapText="1"/>
    </xf>
    <xf numFmtId="0" fontId="35" fillId="0" borderId="0" xfId="6" applyFont="1" applyBorder="1" applyAlignment="1">
      <alignment horizontal="center" vertical="center" wrapText="1"/>
    </xf>
    <xf numFmtId="0" fontId="36" fillId="0" borderId="0" xfId="6" applyFont="1" applyBorder="1" applyAlignment="1">
      <alignment horizontal="center" vertical="center" wrapText="1"/>
    </xf>
    <xf numFmtId="0" fontId="37" fillId="7" borderId="20" xfId="6" applyFont="1" applyFill="1" applyBorder="1" applyAlignment="1">
      <alignment horizontal="center" vertical="center"/>
    </xf>
    <xf numFmtId="0" fontId="41" fillId="0" borderId="7" xfId="6" applyFont="1" applyFill="1" applyBorder="1" applyAlignment="1">
      <alignment horizontal="center" vertical="center"/>
    </xf>
    <xf numFmtId="0" fontId="41" fillId="0" borderId="8" xfId="6" applyFont="1" applyFill="1" applyBorder="1" applyAlignment="1">
      <alignment horizontal="center" vertical="center"/>
    </xf>
    <xf numFmtId="0" fontId="41" fillId="0" borderId="0" xfId="6" applyFont="1" applyFill="1" applyBorder="1" applyAlignment="1">
      <alignment horizontal="center" vertical="center"/>
    </xf>
    <xf numFmtId="0" fontId="41" fillId="0" borderId="10" xfId="6" applyFont="1" applyFill="1" applyBorder="1" applyAlignment="1">
      <alignment horizontal="center" vertical="center"/>
    </xf>
    <xf numFmtId="0" fontId="41" fillId="0" borderId="12" xfId="6" applyFont="1" applyFill="1" applyBorder="1" applyAlignment="1">
      <alignment horizontal="center" vertical="center"/>
    </xf>
    <xf numFmtId="0" fontId="41" fillId="0" borderId="13" xfId="6" applyFont="1" applyFill="1" applyBorder="1" applyAlignment="1">
      <alignment horizontal="center" vertical="center"/>
    </xf>
    <xf numFmtId="0" fontId="37" fillId="8" borderId="6" xfId="6" quotePrefix="1" applyFont="1" applyFill="1" applyBorder="1" applyAlignment="1">
      <alignment horizontal="center" vertical="center"/>
    </xf>
    <xf numFmtId="0" fontId="37" fillId="8" borderId="36" xfId="6" quotePrefix="1" applyFont="1" applyFill="1" applyBorder="1" applyAlignment="1">
      <alignment horizontal="center" vertical="center"/>
    </xf>
    <xf numFmtId="0" fontId="37" fillId="8" borderId="37" xfId="6" quotePrefix="1" applyFont="1" applyFill="1" applyBorder="1" applyAlignment="1">
      <alignment horizontal="center" vertical="center"/>
    </xf>
    <xf numFmtId="14" fontId="37" fillId="0" borderId="7" xfId="6" quotePrefix="1" applyNumberFormat="1" applyFont="1" applyFill="1" applyBorder="1" applyAlignment="1">
      <alignment horizontal="left" vertical="center" wrapText="1"/>
    </xf>
    <xf numFmtId="14" fontId="37" fillId="0" borderId="0" xfId="6" quotePrefix="1" applyNumberFormat="1" applyFont="1" applyFill="1" applyBorder="1" applyAlignment="1">
      <alignment horizontal="left" vertical="center" wrapText="1"/>
    </xf>
    <xf numFmtId="14" fontId="37" fillId="0" borderId="12" xfId="6" quotePrefix="1" applyNumberFormat="1" applyFont="1" applyFill="1" applyBorder="1" applyAlignment="1">
      <alignment horizontal="left" vertical="center" wrapText="1"/>
    </xf>
    <xf numFmtId="0" fontId="30" fillId="4" borderId="50" xfId="6" applyFont="1" applyFill="1" applyBorder="1" applyAlignment="1">
      <alignment horizontal="center" vertical="center" wrapText="1"/>
    </xf>
    <xf numFmtId="0" fontId="30" fillId="4" borderId="51" xfId="6" applyFont="1" applyFill="1" applyBorder="1" applyAlignment="1">
      <alignment horizontal="center" vertical="center" wrapText="1"/>
    </xf>
    <xf numFmtId="0" fontId="30" fillId="4" borderId="52" xfId="6" applyFont="1" applyFill="1" applyBorder="1" applyAlignment="1">
      <alignment horizontal="center" vertical="center" wrapText="1"/>
    </xf>
    <xf numFmtId="0" fontId="37" fillId="7" borderId="11" xfId="6" applyFont="1" applyFill="1" applyBorder="1" applyAlignment="1">
      <alignment horizontal="center" vertical="center"/>
    </xf>
    <xf numFmtId="0" fontId="37" fillId="7" borderId="39" xfId="6" applyFont="1" applyFill="1" applyBorder="1" applyAlignment="1">
      <alignment horizontal="center" vertical="center"/>
    </xf>
    <xf numFmtId="0" fontId="37" fillId="7" borderId="40" xfId="6" applyFont="1" applyFill="1" applyBorder="1" applyAlignment="1">
      <alignment horizontal="center" vertical="center"/>
    </xf>
    <xf numFmtId="14" fontId="37" fillId="0" borderId="7" xfId="6" quotePrefix="1" applyNumberFormat="1" applyFont="1" applyFill="1" applyBorder="1" applyAlignment="1">
      <alignment horizontal="center" vertical="center" wrapText="1"/>
    </xf>
    <xf numFmtId="14" fontId="37" fillId="0" borderId="0" xfId="6" quotePrefix="1" applyNumberFormat="1" applyFont="1" applyFill="1" applyBorder="1" applyAlignment="1">
      <alignment horizontal="center" vertical="center" wrapText="1"/>
    </xf>
    <xf numFmtId="14" fontId="37" fillId="0" borderId="12" xfId="6" quotePrefix="1" applyNumberFormat="1" applyFont="1" applyFill="1" applyBorder="1" applyAlignment="1">
      <alignment horizontal="center" vertical="center" wrapText="1"/>
    </xf>
    <xf numFmtId="0" fontId="37" fillId="8" borderId="15" xfId="6" quotePrefix="1" applyFont="1" applyFill="1" applyBorder="1" applyAlignment="1">
      <alignment horizontal="center" vertical="center"/>
    </xf>
    <xf numFmtId="0" fontId="37" fillId="8" borderId="15" xfId="6" applyFont="1" applyFill="1" applyBorder="1" applyAlignment="1">
      <alignment horizontal="center" vertical="center"/>
    </xf>
    <xf numFmtId="0" fontId="30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45" fillId="0" borderId="0" xfId="6" applyFont="1" applyBorder="1" applyAlignment="1">
      <alignment horizontal="center" vertical="center" wrapText="1"/>
    </xf>
    <xf numFmtId="0" fontId="46" fillId="0" borderId="0" xfId="6" applyFont="1" applyBorder="1" applyAlignment="1">
      <alignment horizontal="center" vertical="center" wrapText="1"/>
    </xf>
    <xf numFmtId="0" fontId="37" fillId="5" borderId="15" xfId="6" quotePrefix="1" applyFont="1" applyFill="1" applyBorder="1" applyAlignment="1">
      <alignment horizontal="center" vertical="center" wrapText="1"/>
    </xf>
    <xf numFmtId="0" fontId="37" fillId="5" borderId="15" xfId="6" applyFont="1" applyFill="1" applyBorder="1" applyAlignment="1">
      <alignment horizontal="center" vertical="center" wrapText="1"/>
    </xf>
    <xf numFmtId="0" fontId="37" fillId="6" borderId="9" xfId="6" quotePrefix="1" applyFont="1" applyFill="1" applyBorder="1" applyAlignment="1">
      <alignment horizontal="center" vertical="center" wrapText="1"/>
    </xf>
    <xf numFmtId="0" fontId="37" fillId="6" borderId="4" xfId="6" quotePrefix="1" applyFont="1" applyFill="1" applyBorder="1" applyAlignment="1">
      <alignment horizontal="center" vertical="center" wrapText="1"/>
    </xf>
    <xf numFmtId="0" fontId="37" fillId="6" borderId="18" xfId="6" quotePrefix="1" applyFont="1" applyFill="1" applyBorder="1" applyAlignment="1">
      <alignment horizontal="center" vertical="center" wrapText="1"/>
    </xf>
    <xf numFmtId="0" fontId="37" fillId="5" borderId="16" xfId="6" quotePrefix="1" applyFont="1" applyFill="1" applyBorder="1" applyAlignment="1">
      <alignment horizontal="center" vertical="center" wrapText="1"/>
    </xf>
    <xf numFmtId="0" fontId="37" fillId="5" borderId="16" xfId="6" applyFont="1" applyFill="1" applyBorder="1" applyAlignment="1">
      <alignment horizontal="center" vertical="center" wrapText="1"/>
    </xf>
    <xf numFmtId="0" fontId="41" fillId="0" borderId="7" xfId="6" applyFont="1" applyFill="1" applyBorder="1" applyAlignment="1">
      <alignment horizontal="center" vertical="center" wrapText="1"/>
    </xf>
    <xf numFmtId="0" fontId="41" fillId="0" borderId="8" xfId="6" applyFont="1" applyFill="1" applyBorder="1" applyAlignment="1">
      <alignment horizontal="center" vertical="center" wrapText="1"/>
    </xf>
    <xf numFmtId="0" fontId="41" fillId="0" borderId="0" xfId="6" applyFont="1" applyFill="1" applyBorder="1" applyAlignment="1">
      <alignment horizontal="center" vertical="center" wrapText="1"/>
    </xf>
    <xf numFmtId="0" fontId="41" fillId="0" borderId="10" xfId="6" applyFont="1" applyFill="1" applyBorder="1" applyAlignment="1">
      <alignment horizontal="center"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41" fillId="0" borderId="13" xfId="6" applyFont="1" applyFill="1" applyBorder="1" applyAlignment="1">
      <alignment horizontal="center" vertical="center" wrapText="1"/>
    </xf>
    <xf numFmtId="0" fontId="37" fillId="10" borderId="9" xfId="6" quotePrefix="1" applyFont="1" applyFill="1" applyBorder="1" applyAlignment="1">
      <alignment horizontal="center" vertical="center"/>
    </xf>
    <xf numFmtId="0" fontId="37" fillId="10" borderId="4" xfId="6" quotePrefix="1" applyFont="1" applyFill="1" applyBorder="1" applyAlignment="1">
      <alignment horizontal="center" vertical="center"/>
    </xf>
    <xf numFmtId="0" fontId="37" fillId="10" borderId="18" xfId="6" quotePrefix="1" applyFont="1" applyFill="1" applyBorder="1" applyAlignment="1">
      <alignment horizontal="center" vertical="center"/>
    </xf>
    <xf numFmtId="0" fontId="24" fillId="0" borderId="0" xfId="6" applyFont="1" applyFill="1" applyAlignment="1">
      <alignment horizontal="right" vertical="center"/>
    </xf>
  </cellXfs>
  <cellStyles count="8">
    <cellStyle name="Standard" xfId="0" builtinId="0"/>
    <cellStyle name="Standard 2" xfId="2"/>
    <cellStyle name="Standard 2 2" xfId="5"/>
    <cellStyle name="Standard 3" xfId="4"/>
    <cellStyle name="Standard 3 2" xfId="6"/>
    <cellStyle name="Standard 4" xfId="1"/>
    <cellStyle name="Standard 5" xfId="7"/>
    <cellStyle name="Standard_Formblatt15TurnierplanKegel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1</xdr:rowOff>
    </xdr:from>
    <xdr:to>
      <xdr:col>19</xdr:col>
      <xdr:colOff>304800</xdr:colOff>
      <xdr:row>1</xdr:row>
      <xdr:rowOff>114301</xdr:rowOff>
    </xdr:to>
    <xdr:sp macro="" textlink="">
      <xdr:nvSpPr>
        <xdr:cNvPr id="2" name="Legende mit Linie 2 1"/>
        <xdr:cNvSpPr/>
      </xdr:nvSpPr>
      <xdr:spPr>
        <a:xfrm>
          <a:off x="8829675" y="1"/>
          <a:ext cx="2152650" cy="342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89643"/>
            <a:gd name="adj6" fmla="val -2394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Schiedsrichterauswahl für Spalte </a:t>
          </a:r>
          <a:r>
            <a:rPr lang="de-DE" sz="1100" b="1"/>
            <a:t>F</a:t>
          </a:r>
        </a:p>
      </xdr:txBody>
    </xdr:sp>
    <xdr:clientData/>
  </xdr:twoCellAnchor>
  <xdr:twoCellAnchor>
    <xdr:from>
      <xdr:col>18</xdr:col>
      <xdr:colOff>19050</xdr:colOff>
      <xdr:row>11</xdr:row>
      <xdr:rowOff>133349</xdr:rowOff>
    </xdr:from>
    <xdr:to>
      <xdr:col>23</xdr:col>
      <xdr:colOff>76200</xdr:colOff>
      <xdr:row>19</xdr:row>
      <xdr:rowOff>123824</xdr:rowOff>
    </xdr:to>
    <xdr:sp macro="" textlink="">
      <xdr:nvSpPr>
        <xdr:cNvPr id="3" name="Textfeld 2"/>
        <xdr:cNvSpPr txBox="1"/>
      </xdr:nvSpPr>
      <xdr:spPr>
        <a:xfrm>
          <a:off x="8982075" y="2647949"/>
          <a:ext cx="48577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Alle Daten aus den Tabellen auf dieser Seite, werden</a:t>
          </a:r>
          <a:r>
            <a:rPr lang="de-DE" sz="1100" baseline="0"/>
            <a:t> Automatisch in den anderen Tabellenbläter übernommen! </a:t>
          </a:r>
        </a:p>
        <a:p>
          <a:r>
            <a:rPr lang="de-DE" sz="1100" baseline="0"/>
            <a:t>Nur der Aktuelle Stand muss in jedem Blatt manuel Eingefügt werden!</a:t>
          </a:r>
        </a:p>
        <a:p>
          <a:endParaRPr lang="de-DE" sz="1100" baseline="0"/>
        </a:p>
        <a:p>
          <a:r>
            <a:rPr lang="de-DE" sz="1100" baseline="0"/>
            <a:t>Spalte </a:t>
          </a:r>
          <a:r>
            <a:rPr lang="de-DE" sz="1100" b="1" baseline="0"/>
            <a:t>F (Schiedsrichter)</a:t>
          </a:r>
          <a:r>
            <a:rPr lang="de-DE" sz="1100" baseline="0"/>
            <a:t> nicht überschreiben oder löschen! Diese werden  durch Spalte P zugeordnet.</a:t>
          </a:r>
        </a:p>
        <a:p>
          <a:endParaRPr lang="de-DE" sz="1100" baseline="0"/>
        </a:p>
        <a:p>
          <a:r>
            <a:rPr lang="de-DE" sz="1400" b="1" baseline="0">
              <a:solidFill>
                <a:srgbClr val="FF0000"/>
              </a:solidFill>
            </a:rPr>
            <a:t>Relevante Änderungen also nur HIER vornehmen!!</a:t>
          </a:r>
        </a:p>
        <a:p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3559812</xdr:colOff>
      <xdr:row>1</xdr:row>
      <xdr:rowOff>86783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0937" cy="582083"/>
        </a:xfrm>
        <a:prstGeom prst="rect">
          <a:avLst/>
        </a:prstGeom>
      </xdr:spPr>
    </xdr:pic>
    <xdr:clientData/>
  </xdr:twoCellAnchor>
  <xdr:twoCellAnchor editAs="oneCell">
    <xdr:from>
      <xdr:col>1</xdr:col>
      <xdr:colOff>3656542</xdr:colOff>
      <xdr:row>0</xdr:row>
      <xdr:rowOff>31751</xdr:rowOff>
    </xdr:from>
    <xdr:to>
      <xdr:col>2</xdr:col>
      <xdr:colOff>120484</xdr:colOff>
      <xdr:row>2</xdr:row>
      <xdr:rowOff>1653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667" y="31751"/>
          <a:ext cx="1578867" cy="7223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476250</xdr:colOff>
      <xdr:row>0</xdr:row>
      <xdr:rowOff>790575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1B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733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3554520</xdr:colOff>
      <xdr:row>1</xdr:row>
      <xdr:rowOff>95249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4940937" cy="582083"/>
        </a:xfrm>
        <a:prstGeom prst="rect">
          <a:avLst/>
        </a:prstGeom>
      </xdr:spPr>
    </xdr:pic>
    <xdr:clientData/>
  </xdr:twoCellAnchor>
  <xdr:twoCellAnchor editAs="oneCell">
    <xdr:from>
      <xdr:col>1</xdr:col>
      <xdr:colOff>3651250</xdr:colOff>
      <xdr:row>0</xdr:row>
      <xdr:rowOff>42334</xdr:rowOff>
    </xdr:from>
    <xdr:to>
      <xdr:col>2</xdr:col>
      <xdr:colOff>118367</xdr:colOff>
      <xdr:row>2</xdr:row>
      <xdr:rowOff>13294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667" y="42334"/>
          <a:ext cx="1578867" cy="722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476250</xdr:colOff>
      <xdr:row>0</xdr:row>
      <xdr:rowOff>790575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733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3559812</xdr:colOff>
      <xdr:row>1</xdr:row>
      <xdr:rowOff>86783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0937" cy="582083"/>
        </a:xfrm>
        <a:prstGeom prst="rect">
          <a:avLst/>
        </a:prstGeom>
      </xdr:spPr>
    </xdr:pic>
    <xdr:clientData/>
  </xdr:twoCellAnchor>
  <xdr:twoCellAnchor editAs="oneCell">
    <xdr:from>
      <xdr:col>1</xdr:col>
      <xdr:colOff>3590925</xdr:colOff>
      <xdr:row>0</xdr:row>
      <xdr:rowOff>19050</xdr:rowOff>
    </xdr:from>
    <xdr:to>
      <xdr:col>2</xdr:col>
      <xdr:colOff>54867</xdr:colOff>
      <xdr:row>1</xdr:row>
      <xdr:rowOff>246127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9050"/>
          <a:ext cx="1578867" cy="7223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171450</xdr:colOff>
      <xdr:row>0</xdr:row>
      <xdr:rowOff>790575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8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33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3419476</xdr:colOff>
      <xdr:row>1</xdr:row>
      <xdr:rowOff>70251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800600" cy="565550"/>
        </a:xfrm>
        <a:prstGeom prst="rect">
          <a:avLst/>
        </a:prstGeom>
      </xdr:spPr>
    </xdr:pic>
    <xdr:clientData/>
  </xdr:twoCellAnchor>
  <xdr:twoCellAnchor editAs="oneCell">
    <xdr:from>
      <xdr:col>1</xdr:col>
      <xdr:colOff>3476625</xdr:colOff>
      <xdr:row>0</xdr:row>
      <xdr:rowOff>0</xdr:rowOff>
    </xdr:from>
    <xdr:to>
      <xdr:col>1</xdr:col>
      <xdr:colOff>5055492</xdr:colOff>
      <xdr:row>1</xdr:row>
      <xdr:rowOff>227077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0"/>
          <a:ext cx="1578867" cy="7223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476250</xdr:colOff>
      <xdr:row>0</xdr:row>
      <xdr:rowOff>790575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733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5105400</xdr:colOff>
      <xdr:row>1</xdr:row>
      <xdr:rowOff>228600</xdr:rowOff>
    </xdr:to>
    <xdr:pic>
      <xdr:nvPicPr>
        <xdr:cNvPr id="2" name="Grafik 13">
          <a:extLst>
            <a:ext uri="{FF2B5EF4-FFF2-40B4-BE49-F238E27FC236}">
              <a16:creationId xmlns:a16="http://schemas.microsoft.com/office/drawing/2014/main" id="{00000000-0008-0000-0600-00008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477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476250</xdr:colOff>
      <xdr:row>0</xdr:row>
      <xdr:rowOff>790575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8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733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odda/OneDrive/Dokumente/BRSNW-L/Saison%202018-2019/Berichte%20BSG/Berichte%2018-19%20-%20Landesliga%20-%20Herr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/Oster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iertab"/>
      <sheetName val="Landesliga-H"/>
      <sheetName val="Daten"/>
      <sheetName val="Spielbericht"/>
      <sheetName val="Bericht01"/>
      <sheetName val="Bericht02"/>
      <sheetName val="Bericht03"/>
      <sheetName val="Bericht04"/>
      <sheetName val="Bericht05"/>
      <sheetName val="Bericht06"/>
      <sheetName val="Bericht07"/>
      <sheetName val="Ma1"/>
      <sheetName val="Ma2"/>
      <sheetName val="Ma3"/>
      <sheetName val="Ma4"/>
      <sheetName val="Ma5"/>
      <sheetName val="Ma6"/>
      <sheetName val="Ma7"/>
      <sheetName val="Rang-Hilfe"/>
      <sheetName val="rang"/>
      <sheetName val="Tabs"/>
      <sheetName val="Orte"/>
      <sheetName val="Top36"/>
    </sheetNames>
    <sheetDataSet>
      <sheetData sheetId="0"/>
      <sheetData sheetId="1"/>
      <sheetData sheetId="2">
        <row r="2">
          <cell r="S2">
            <v>1</v>
          </cell>
          <cell r="T2" t="str">
            <v>Lothar Penger</v>
          </cell>
        </row>
        <row r="3">
          <cell r="S3">
            <v>2</v>
          </cell>
          <cell r="T3" t="str">
            <v>Karola Bleidiek</v>
          </cell>
        </row>
        <row r="4">
          <cell r="S4">
            <v>3</v>
          </cell>
          <cell r="T4" t="str">
            <v xml:space="preserve">Heinz Heising </v>
          </cell>
        </row>
        <row r="5">
          <cell r="S5">
            <v>4</v>
          </cell>
          <cell r="T5" t="str">
            <v>Wolfgang Serve</v>
          </cell>
        </row>
        <row r="6">
          <cell r="S6">
            <v>5</v>
          </cell>
          <cell r="T6" t="str">
            <v>Frank Reimann</v>
          </cell>
        </row>
        <row r="7">
          <cell r="S7">
            <v>6</v>
          </cell>
          <cell r="T7" t="str">
            <v>Markus Siebert</v>
          </cell>
        </row>
        <row r="8">
          <cell r="S8">
            <v>7</v>
          </cell>
          <cell r="T8" t="str">
            <v>Josef Berzen</v>
          </cell>
        </row>
        <row r="9">
          <cell r="S9">
            <v>8</v>
          </cell>
          <cell r="T9" t="str">
            <v>Iris Krause</v>
          </cell>
        </row>
        <row r="10">
          <cell r="S10">
            <v>9</v>
          </cell>
          <cell r="T10" t="str">
            <v>Johanna Gajewski</v>
          </cell>
        </row>
        <row r="11">
          <cell r="S11">
            <v>10</v>
          </cell>
          <cell r="T11" t="str">
            <v>Reinhardt  Gausmann</v>
          </cell>
        </row>
        <row r="12">
          <cell r="S12">
            <v>11</v>
          </cell>
          <cell r="T12" t="str">
            <v xml:space="preserve"> </v>
          </cell>
        </row>
        <row r="14">
          <cell r="I14">
            <v>1</v>
          </cell>
          <cell r="J14">
            <v>2</v>
          </cell>
          <cell r="K14">
            <v>3</v>
          </cell>
          <cell r="L14">
            <v>4</v>
          </cell>
          <cell r="M14">
            <v>5</v>
          </cell>
          <cell r="N14">
            <v>6</v>
          </cell>
          <cell r="O14">
            <v>7</v>
          </cell>
        </row>
        <row r="15">
          <cell r="I15">
            <v>100</v>
          </cell>
          <cell r="J15">
            <v>200</v>
          </cell>
          <cell r="K15">
            <v>300</v>
          </cell>
          <cell r="L15">
            <v>400</v>
          </cell>
          <cell r="M15">
            <v>500</v>
          </cell>
          <cell r="N15">
            <v>600</v>
          </cell>
        </row>
        <row r="16">
          <cell r="I16">
            <v>300</v>
          </cell>
          <cell r="J16">
            <v>500</v>
          </cell>
          <cell r="K16">
            <v>400</v>
          </cell>
          <cell r="L16">
            <v>600</v>
          </cell>
          <cell r="M16">
            <v>200</v>
          </cell>
          <cell r="N16">
            <v>100</v>
          </cell>
        </row>
        <row r="17">
          <cell r="I17">
            <v>400</v>
          </cell>
          <cell r="J17">
            <v>600</v>
          </cell>
          <cell r="K17">
            <v>500</v>
          </cell>
          <cell r="L17">
            <v>300</v>
          </cell>
          <cell r="M17">
            <v>100</v>
          </cell>
          <cell r="N17">
            <v>200</v>
          </cell>
        </row>
        <row r="18">
          <cell r="I18">
            <v>600</v>
          </cell>
          <cell r="J18">
            <v>300</v>
          </cell>
          <cell r="K18">
            <v>200</v>
          </cell>
          <cell r="L18">
            <v>100</v>
          </cell>
          <cell r="M18">
            <v>400</v>
          </cell>
          <cell r="N18">
            <v>500</v>
          </cell>
        </row>
        <row r="19">
          <cell r="I19">
            <v>500</v>
          </cell>
          <cell r="J19">
            <v>100</v>
          </cell>
          <cell r="K19">
            <v>600</v>
          </cell>
          <cell r="L19">
            <v>200</v>
          </cell>
          <cell r="M19">
            <v>300</v>
          </cell>
          <cell r="N19">
            <v>400</v>
          </cell>
        </row>
        <row r="20">
          <cell r="I20">
            <v>200</v>
          </cell>
          <cell r="J20">
            <v>400</v>
          </cell>
          <cell r="K20">
            <v>100</v>
          </cell>
          <cell r="L20">
            <v>500</v>
          </cell>
          <cell r="M20">
            <v>600</v>
          </cell>
          <cell r="N20">
            <v>300</v>
          </cell>
        </row>
        <row r="24">
          <cell r="H24">
            <v>100</v>
          </cell>
          <cell r="I24" t="str">
            <v>RBSG Königshardt 1</v>
          </cell>
          <cell r="K24" t="str">
            <v>= Blatt</v>
          </cell>
          <cell r="L24" t="str">
            <v>Ma1</v>
          </cell>
        </row>
        <row r="25">
          <cell r="H25">
            <v>200</v>
          </cell>
          <cell r="I25" t="str">
            <v>BSG Würselen 1</v>
          </cell>
          <cell r="K25" t="str">
            <v>= Blatt</v>
          </cell>
          <cell r="L25" t="str">
            <v>Ma2</v>
          </cell>
        </row>
        <row r="26">
          <cell r="H26">
            <v>300</v>
          </cell>
          <cell r="I26" t="str">
            <v>BSG Herne 2</v>
          </cell>
          <cell r="K26" t="str">
            <v>= Blatt</v>
          </cell>
          <cell r="L26" t="str">
            <v>Ma3</v>
          </cell>
        </row>
        <row r="27">
          <cell r="H27">
            <v>400</v>
          </cell>
          <cell r="I27" t="str">
            <v>VSG Oer-Erkenschwick 1</v>
          </cell>
          <cell r="K27" t="str">
            <v>= Blatt</v>
          </cell>
          <cell r="L27" t="str">
            <v>Ma4</v>
          </cell>
        </row>
        <row r="28">
          <cell r="H28">
            <v>500</v>
          </cell>
          <cell r="I28" t="str">
            <v>BSG Baesweiler 1</v>
          </cell>
          <cell r="K28" t="str">
            <v>= Blatt</v>
          </cell>
          <cell r="L28" t="str">
            <v>Ma5</v>
          </cell>
        </row>
        <row r="29">
          <cell r="H29">
            <v>600</v>
          </cell>
          <cell r="I29" t="str">
            <v>BSG Herne 1</v>
          </cell>
          <cell r="K29" t="str">
            <v>= Blatt</v>
          </cell>
          <cell r="L29" t="str">
            <v>Ma6</v>
          </cell>
        </row>
        <row r="30">
          <cell r="H30">
            <v>700</v>
          </cell>
          <cell r="I30">
            <v>0</v>
          </cell>
          <cell r="K30" t="str">
            <v>= Blatt</v>
          </cell>
          <cell r="L30" t="str">
            <v>Ma7</v>
          </cell>
        </row>
        <row r="33">
          <cell r="H33">
            <v>1</v>
          </cell>
          <cell r="I33">
            <v>43358</v>
          </cell>
          <cell r="J33" t="str">
            <v>Kegelzentrum Kamp-Lintfort, Moerser Str. 167, 47475 Kamp- Lintfort, 02842 / 50646</v>
          </cell>
        </row>
        <row r="34">
          <cell r="H34">
            <v>2</v>
          </cell>
          <cell r="I34">
            <v>43379</v>
          </cell>
          <cell r="J34" t="str">
            <v xml:space="preserve">Kegelcenter  „Am Knickertsberg“, Indestr. 99, 52249 Eschweiler, 02403 / 29901 </v>
          </cell>
        </row>
        <row r="35">
          <cell r="H35">
            <v>3</v>
          </cell>
          <cell r="I35">
            <v>43421</v>
          </cell>
          <cell r="J35" t="str">
            <v xml:space="preserve">Sporthalle Wanne-Süd, Im Sportpark  20, 44652 Herne, 02325 / 968300 </v>
          </cell>
        </row>
        <row r="36">
          <cell r="H36">
            <v>4</v>
          </cell>
          <cell r="I36">
            <v>43449</v>
          </cell>
          <cell r="J36" t="str">
            <v xml:space="preserve">SKV Kegelheim, Am Stimbergpark, 45739 Oer-Erkenschwick, 02368 / 6777  </v>
          </cell>
        </row>
        <row r="37">
          <cell r="H37">
            <v>5</v>
          </cell>
          <cell r="I37">
            <v>43484</v>
          </cell>
          <cell r="J37" t="str">
            <v xml:space="preserve">Kegelcenter  „Am Knickertsberg“, Indestr. 99, 52249 Eschweiler, 02403 / 29901 </v>
          </cell>
        </row>
        <row r="38">
          <cell r="H38">
            <v>6</v>
          </cell>
          <cell r="I38">
            <v>43547</v>
          </cell>
          <cell r="J38" t="str">
            <v xml:space="preserve">Sporthalle Wanne-Süd, Im Sportpark  20, 44652 Herne, 02325 / 968300 </v>
          </cell>
        </row>
        <row r="39">
          <cell r="H39">
            <v>7</v>
          </cell>
        </row>
        <row r="42">
          <cell r="H42">
            <v>1</v>
          </cell>
          <cell r="I42">
            <v>43358</v>
          </cell>
          <cell r="J42" t="str">
            <v>Kegelsportanlage / Eissporthalle, Am Stadtbad 1, 46537 Dinslaken</v>
          </cell>
        </row>
        <row r="43">
          <cell r="H43">
            <v>2</v>
          </cell>
          <cell r="I43">
            <v>43379</v>
          </cell>
          <cell r="J43" t="str">
            <v>Kegelcenter  „Am Knickertsberg“, Indestr. 99, 52249 Eschweiler</v>
          </cell>
        </row>
        <row r="44">
          <cell r="H44">
            <v>3</v>
          </cell>
          <cell r="I44">
            <v>43421</v>
          </cell>
          <cell r="J44" t="str">
            <v>Sporthalle Wanne-Süd, Im Sportpark  20, 44652 Herne</v>
          </cell>
        </row>
        <row r="45">
          <cell r="H45">
            <v>4</v>
          </cell>
          <cell r="I45">
            <v>43449</v>
          </cell>
          <cell r="J45" t="str">
            <v>SKV Kegelheim, Am Stimbergpark, 45739 Oer-Erkenschwick</v>
          </cell>
        </row>
        <row r="46">
          <cell r="H46">
            <v>5</v>
          </cell>
          <cell r="I46">
            <v>43484</v>
          </cell>
          <cell r="J46" t="str">
            <v>Kegelcenter  „Am Knickertsberg“, Indestr. 99, 52249 Eschweiler</v>
          </cell>
        </row>
        <row r="47">
          <cell r="H47">
            <v>6</v>
          </cell>
          <cell r="I47">
            <v>43547</v>
          </cell>
          <cell r="J47" t="str">
            <v>Sporthalle Wanne-Süd, Im Sportpark  20, 44652 Herne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>
            <v>101</v>
          </cell>
          <cell r="B3" t="str">
            <v>Kusenberg, Michael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>
            <v>783</v>
          </cell>
          <cell r="H3">
            <v>766</v>
          </cell>
          <cell r="I3">
            <v>753</v>
          </cell>
          <cell r="J3">
            <v>775</v>
          </cell>
          <cell r="K3">
            <v>803</v>
          </cell>
          <cell r="L3">
            <v>799</v>
          </cell>
          <cell r="N3">
            <v>2</v>
          </cell>
        </row>
        <row r="4">
          <cell r="A4">
            <v>102</v>
          </cell>
          <cell r="B4" t="str">
            <v>Condello, Vincenzo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817</v>
          </cell>
          <cell r="H4">
            <v>760</v>
          </cell>
          <cell r="J4">
            <v>792</v>
          </cell>
          <cell r="K4">
            <v>792</v>
          </cell>
          <cell r="L4">
            <v>805</v>
          </cell>
          <cell r="N4">
            <v>2</v>
          </cell>
        </row>
        <row r="5">
          <cell r="A5">
            <v>103</v>
          </cell>
          <cell r="B5" t="str">
            <v>Schlagregen-Fonteyn, Dirk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>
            <v>809</v>
          </cell>
          <cell r="J5">
            <v>786</v>
          </cell>
          <cell r="N5">
            <v>2</v>
          </cell>
        </row>
        <row r="6">
          <cell r="A6">
            <v>104</v>
          </cell>
          <cell r="B6" t="str">
            <v>Boiarzin, Ulrich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>
            <v>735</v>
          </cell>
          <cell r="H6">
            <v>729</v>
          </cell>
          <cell r="I6">
            <v>736</v>
          </cell>
          <cell r="J6">
            <v>725</v>
          </cell>
          <cell r="K6">
            <v>749</v>
          </cell>
          <cell r="L6">
            <v>746</v>
          </cell>
          <cell r="N6">
            <v>2</v>
          </cell>
        </row>
        <row r="7">
          <cell r="A7">
            <v>105</v>
          </cell>
          <cell r="B7" t="str">
            <v>Grolmuss, Alexander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769</v>
          </cell>
          <cell r="H7">
            <v>752</v>
          </cell>
          <cell r="I7">
            <v>750</v>
          </cell>
          <cell r="L7">
            <v>769</v>
          </cell>
          <cell r="N7">
            <v>1</v>
          </cell>
        </row>
        <row r="8">
          <cell r="A8">
            <v>106</v>
          </cell>
          <cell r="B8" t="str">
            <v>Friedrich, Günter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751</v>
          </cell>
          <cell r="H8">
            <v>750</v>
          </cell>
          <cell r="I8">
            <v>777</v>
          </cell>
          <cell r="J8">
            <v>746</v>
          </cell>
          <cell r="K8">
            <v>747</v>
          </cell>
          <cell r="L8">
            <v>715</v>
          </cell>
          <cell r="N8">
            <v>2</v>
          </cell>
        </row>
        <row r="9">
          <cell r="A9">
            <v>107</v>
          </cell>
          <cell r="B9" t="str">
            <v>Thater, Rosina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H9">
            <v>728</v>
          </cell>
          <cell r="K9">
            <v>730</v>
          </cell>
          <cell r="N9">
            <v>2</v>
          </cell>
        </row>
        <row r="10">
          <cell r="A10">
            <v>108</v>
          </cell>
          <cell r="B10" t="str">
            <v>Schröter, Wolfgang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I10">
            <v>739</v>
          </cell>
          <cell r="N10">
            <v>2</v>
          </cell>
        </row>
        <row r="11">
          <cell r="A11">
            <v>109</v>
          </cell>
          <cell r="B11" t="str">
            <v>Dolar, Karl-Werner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I11">
            <v>749</v>
          </cell>
          <cell r="N11">
            <v>3</v>
          </cell>
        </row>
        <row r="12">
          <cell r="A12">
            <v>110</v>
          </cell>
          <cell r="B12" t="str">
            <v>Thiede, Helmut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J12">
            <v>719</v>
          </cell>
          <cell r="N12">
            <v>1</v>
          </cell>
        </row>
        <row r="13">
          <cell r="A13">
            <v>111</v>
          </cell>
          <cell r="B13" t="str">
            <v>Verbeet, Siegfried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K13">
            <v>694</v>
          </cell>
          <cell r="N13">
            <v>3</v>
          </cell>
        </row>
        <row r="14">
          <cell r="A14">
            <v>112</v>
          </cell>
          <cell r="B14" t="str">
            <v>Schröter, Brigitte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L14">
            <v>699</v>
          </cell>
          <cell r="N14">
            <v>2</v>
          </cell>
        </row>
        <row r="15">
          <cell r="A15">
            <v>113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A16">
            <v>114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A17">
            <v>115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A18">
            <v>116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A19">
            <v>117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A20">
            <v>118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A21">
            <v>119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A22">
            <v>120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A23">
            <v>140</v>
          </cell>
        </row>
        <row r="24">
          <cell r="A24">
            <v>141</v>
          </cell>
        </row>
        <row r="26">
          <cell r="A26">
            <v>150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>ab 59.Wurf, Weymans Dirk für Verbeet Siegfried</v>
          </cell>
          <cell r="L26" t="str">
            <v xml:space="preserve"> </v>
          </cell>
          <cell r="M26" t="str">
            <v xml:space="preserve"> </v>
          </cell>
        </row>
        <row r="27">
          <cell r="A27">
            <v>151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</row>
      </sheetData>
      <sheetData sheetId="12">
        <row r="3">
          <cell r="A3">
            <v>201</v>
          </cell>
          <cell r="B3" t="str">
            <v>Kunz, Robert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>
            <v>757</v>
          </cell>
          <cell r="H3">
            <v>767</v>
          </cell>
          <cell r="I3">
            <v>778</v>
          </cell>
          <cell r="J3">
            <v>774</v>
          </cell>
          <cell r="K3">
            <v>783</v>
          </cell>
          <cell r="L3">
            <v>775</v>
          </cell>
          <cell r="N3">
            <v>2</v>
          </cell>
        </row>
        <row r="4">
          <cell r="A4">
            <v>202</v>
          </cell>
          <cell r="B4" t="str">
            <v>Kunz, Fabian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762</v>
          </cell>
          <cell r="H4">
            <v>777</v>
          </cell>
          <cell r="I4">
            <v>815</v>
          </cell>
          <cell r="J4">
            <v>775</v>
          </cell>
          <cell r="K4">
            <v>820</v>
          </cell>
          <cell r="L4">
            <v>796</v>
          </cell>
          <cell r="N4">
            <v>1</v>
          </cell>
        </row>
        <row r="5">
          <cell r="A5">
            <v>203</v>
          </cell>
          <cell r="B5" t="str">
            <v>Kunz, Yannick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>
            <v>752</v>
          </cell>
          <cell r="H5">
            <v>758</v>
          </cell>
          <cell r="I5">
            <v>744</v>
          </cell>
          <cell r="J5">
            <v>770</v>
          </cell>
          <cell r="K5">
            <v>770</v>
          </cell>
          <cell r="L5">
            <v>794</v>
          </cell>
          <cell r="N5">
            <v>1</v>
          </cell>
        </row>
        <row r="6">
          <cell r="A6">
            <v>204</v>
          </cell>
          <cell r="B6" t="str">
            <v>Felten, Josef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>
            <v>732</v>
          </cell>
          <cell r="N6">
            <v>2</v>
          </cell>
        </row>
        <row r="7">
          <cell r="A7">
            <v>205</v>
          </cell>
          <cell r="B7" t="str">
            <v>Winkler, Uwe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736</v>
          </cell>
          <cell r="H7">
            <v>707</v>
          </cell>
          <cell r="I7">
            <v>731</v>
          </cell>
          <cell r="J7">
            <v>744</v>
          </cell>
          <cell r="L7">
            <v>738</v>
          </cell>
          <cell r="N7">
            <v>2</v>
          </cell>
        </row>
        <row r="8">
          <cell r="A8">
            <v>206</v>
          </cell>
          <cell r="B8" t="str">
            <v>Siebert, Markus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743</v>
          </cell>
          <cell r="H8">
            <v>714</v>
          </cell>
          <cell r="I8">
            <v>749</v>
          </cell>
          <cell r="N8">
            <v>2</v>
          </cell>
        </row>
        <row r="9">
          <cell r="A9">
            <v>207</v>
          </cell>
          <cell r="B9" t="str">
            <v>Adolphs, Martin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H9">
            <v>747</v>
          </cell>
          <cell r="I9">
            <v>779</v>
          </cell>
          <cell r="J9">
            <v>770</v>
          </cell>
          <cell r="K9">
            <v>787</v>
          </cell>
          <cell r="L9">
            <v>799</v>
          </cell>
          <cell r="N9">
            <v>2</v>
          </cell>
        </row>
        <row r="10">
          <cell r="A10">
            <v>208</v>
          </cell>
          <cell r="B10" t="str">
            <v>Krings, Hubert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J10">
            <v>735</v>
          </cell>
          <cell r="N10">
            <v>3</v>
          </cell>
        </row>
        <row r="11">
          <cell r="A11">
            <v>209</v>
          </cell>
          <cell r="B11" t="str">
            <v>Tischendorf, Rolf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K11">
            <v>776</v>
          </cell>
          <cell r="L11">
            <v>750</v>
          </cell>
          <cell r="N11">
            <v>3</v>
          </cell>
        </row>
        <row r="12">
          <cell r="A12">
            <v>210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A13">
            <v>211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A14">
            <v>212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A15">
            <v>213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A16">
            <v>214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A17">
            <v>215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A18">
            <v>216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A19">
            <v>217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A20">
            <v>218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A21">
            <v>219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A22">
            <v>220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A23">
            <v>240</v>
          </cell>
        </row>
        <row r="24">
          <cell r="A24">
            <v>241</v>
          </cell>
        </row>
        <row r="26">
          <cell r="A26">
            <v>250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>Spieler Hubert Krings war für die 1.Mannschaft nicht mehr spielberechtig.</v>
          </cell>
          <cell r="L26" t="str">
            <v xml:space="preserve"> </v>
          </cell>
        </row>
        <row r="27">
          <cell r="A27">
            <v>251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</row>
      </sheetData>
      <sheetData sheetId="13">
        <row r="3">
          <cell r="A3">
            <v>301</v>
          </cell>
          <cell r="B3" t="str">
            <v>Rathke, Dieter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>
            <v>725</v>
          </cell>
          <cell r="H3">
            <v>684</v>
          </cell>
          <cell r="I3">
            <v>751</v>
          </cell>
          <cell r="J3">
            <v>708</v>
          </cell>
          <cell r="K3">
            <v>731</v>
          </cell>
          <cell r="L3">
            <v>710</v>
          </cell>
          <cell r="N3">
            <v>1</v>
          </cell>
        </row>
        <row r="4">
          <cell r="A4">
            <v>302</v>
          </cell>
          <cell r="B4" t="str">
            <v>Penger, Lothar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689</v>
          </cell>
          <cell r="H4">
            <v>701</v>
          </cell>
          <cell r="N4">
            <v>2</v>
          </cell>
        </row>
        <row r="5">
          <cell r="A5">
            <v>303</v>
          </cell>
          <cell r="B5" t="str">
            <v>Heyduk, Margarete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>
            <v>686</v>
          </cell>
          <cell r="H5">
            <v>671</v>
          </cell>
          <cell r="I5">
            <v>702</v>
          </cell>
          <cell r="J5">
            <v>639</v>
          </cell>
          <cell r="K5">
            <v>724</v>
          </cell>
          <cell r="L5">
            <v>707</v>
          </cell>
          <cell r="N5">
            <v>2</v>
          </cell>
        </row>
        <row r="6">
          <cell r="A6">
            <v>304</v>
          </cell>
          <cell r="B6" t="str">
            <v>Kuhlmann, Udo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>
            <v>731</v>
          </cell>
          <cell r="H6">
            <v>693</v>
          </cell>
          <cell r="J6">
            <v>712</v>
          </cell>
          <cell r="K6">
            <v>724</v>
          </cell>
          <cell r="L6">
            <v>743</v>
          </cell>
          <cell r="N6">
            <v>2</v>
          </cell>
        </row>
        <row r="7">
          <cell r="A7">
            <v>305</v>
          </cell>
          <cell r="B7" t="str">
            <v>Brunke, Georg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719</v>
          </cell>
          <cell r="H7">
            <v>658</v>
          </cell>
          <cell r="I7">
            <v>724</v>
          </cell>
          <cell r="J7">
            <v>721</v>
          </cell>
          <cell r="K7">
            <v>701</v>
          </cell>
          <cell r="L7">
            <v>732</v>
          </cell>
          <cell r="N7">
            <v>2</v>
          </cell>
        </row>
        <row r="8">
          <cell r="A8">
            <v>306</v>
          </cell>
          <cell r="B8" t="str">
            <v>Breslein, Ulrich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707</v>
          </cell>
          <cell r="H8">
            <v>684</v>
          </cell>
          <cell r="I8">
            <v>770</v>
          </cell>
          <cell r="J8">
            <v>727</v>
          </cell>
          <cell r="N8">
            <v>2</v>
          </cell>
        </row>
        <row r="9">
          <cell r="A9">
            <v>307</v>
          </cell>
          <cell r="B9" t="str">
            <v>Schweiger, Bärbel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I9">
            <v>613</v>
          </cell>
          <cell r="N9">
            <v>1</v>
          </cell>
        </row>
        <row r="10">
          <cell r="A10">
            <v>308</v>
          </cell>
          <cell r="B10" t="str">
            <v>Meyer, Jürgen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I10">
            <v>708</v>
          </cell>
          <cell r="N10">
            <v>3</v>
          </cell>
        </row>
        <row r="11">
          <cell r="A11">
            <v>309</v>
          </cell>
          <cell r="B11" t="str">
            <v>Pelzer, Günter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J11">
            <v>697</v>
          </cell>
          <cell r="N11">
            <v>2</v>
          </cell>
        </row>
        <row r="12">
          <cell r="A12">
            <v>310</v>
          </cell>
          <cell r="B12" t="str">
            <v>Just. Jürgen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K12">
            <v>641</v>
          </cell>
          <cell r="N12">
            <v>3</v>
          </cell>
        </row>
        <row r="13">
          <cell r="A13">
            <v>311</v>
          </cell>
          <cell r="B13" t="str">
            <v>Lange, Karl-Heinz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K13">
            <v>565</v>
          </cell>
          <cell r="N13">
            <v>2</v>
          </cell>
        </row>
        <row r="14">
          <cell r="A14">
            <v>312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A15">
            <v>313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A16">
            <v>314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A17">
            <v>315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A18">
            <v>316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A19">
            <v>317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A20">
            <v>318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A21">
            <v>319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A22">
            <v>320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A23">
            <v>340</v>
          </cell>
        </row>
        <row r="24">
          <cell r="A24">
            <v>341</v>
          </cell>
        </row>
        <row r="26">
          <cell r="A26">
            <v>350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>Herne II mit nur 4 Spielern angetreten.</v>
          </cell>
        </row>
        <row r="27">
          <cell r="A27">
            <v>351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</row>
      </sheetData>
      <sheetData sheetId="14">
        <row r="3">
          <cell r="A3">
            <v>401</v>
          </cell>
          <cell r="B3" t="str">
            <v>Lerch, Norbert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>
            <v>733</v>
          </cell>
          <cell r="H3">
            <v>714</v>
          </cell>
          <cell r="J3">
            <v>730</v>
          </cell>
          <cell r="K3">
            <v>718</v>
          </cell>
          <cell r="N3">
            <v>2</v>
          </cell>
        </row>
        <row r="4">
          <cell r="A4">
            <v>402</v>
          </cell>
          <cell r="B4" t="str">
            <v>Jelinek, Dirk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734</v>
          </cell>
          <cell r="H4">
            <v>742</v>
          </cell>
          <cell r="I4">
            <v>777</v>
          </cell>
          <cell r="J4">
            <v>757</v>
          </cell>
          <cell r="K4">
            <v>756</v>
          </cell>
          <cell r="L4">
            <v>762</v>
          </cell>
          <cell r="N4">
            <v>2</v>
          </cell>
        </row>
        <row r="5">
          <cell r="A5">
            <v>403</v>
          </cell>
          <cell r="B5" t="str">
            <v>Lorenz, Lothar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>
            <v>753</v>
          </cell>
          <cell r="H5">
            <v>532</v>
          </cell>
          <cell r="I5">
            <v>800</v>
          </cell>
          <cell r="K5">
            <v>783</v>
          </cell>
          <cell r="L5">
            <v>797</v>
          </cell>
          <cell r="N5">
            <v>2</v>
          </cell>
        </row>
        <row r="6">
          <cell r="A6">
            <v>404</v>
          </cell>
          <cell r="B6" t="str">
            <v>Schuler, Sascha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>
            <v>780</v>
          </cell>
          <cell r="I6">
            <v>796</v>
          </cell>
          <cell r="L6">
            <v>781</v>
          </cell>
          <cell r="N6">
            <v>2</v>
          </cell>
        </row>
        <row r="7">
          <cell r="A7">
            <v>405</v>
          </cell>
          <cell r="B7" t="str">
            <v>Weichert, Dieter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748</v>
          </cell>
          <cell r="H7">
            <v>728</v>
          </cell>
          <cell r="I7">
            <v>746</v>
          </cell>
          <cell r="J7">
            <v>766</v>
          </cell>
          <cell r="L7">
            <v>763</v>
          </cell>
          <cell r="N7">
            <v>2</v>
          </cell>
        </row>
        <row r="8">
          <cell r="A8">
            <v>406</v>
          </cell>
          <cell r="B8" t="str">
            <v>Haß, Waldemar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736</v>
          </cell>
          <cell r="H8">
            <v>718</v>
          </cell>
          <cell r="I8">
            <v>753</v>
          </cell>
          <cell r="J8">
            <v>746</v>
          </cell>
          <cell r="K8">
            <v>721</v>
          </cell>
          <cell r="L8">
            <v>755</v>
          </cell>
          <cell r="N8">
            <v>3</v>
          </cell>
        </row>
        <row r="9">
          <cell r="A9">
            <v>407</v>
          </cell>
          <cell r="B9" t="str">
            <v>Sauk, Siegfried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H9">
            <v>731</v>
          </cell>
          <cell r="I9">
            <v>800</v>
          </cell>
          <cell r="J9">
            <v>764</v>
          </cell>
          <cell r="K9">
            <v>769</v>
          </cell>
          <cell r="N9">
            <v>1</v>
          </cell>
        </row>
        <row r="10">
          <cell r="A10">
            <v>408</v>
          </cell>
          <cell r="B10" t="str">
            <v>Klauke, Wilhelm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J10">
            <v>742</v>
          </cell>
          <cell r="N10">
            <v>2</v>
          </cell>
        </row>
        <row r="11">
          <cell r="A11">
            <v>409</v>
          </cell>
          <cell r="B11" t="str">
            <v>Neuschulz, Udo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K11">
            <v>715</v>
          </cell>
          <cell r="N11">
            <v>2</v>
          </cell>
        </row>
        <row r="12">
          <cell r="A12">
            <v>410</v>
          </cell>
          <cell r="B12" t="str">
            <v>Deermann Max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L12">
            <v>739</v>
          </cell>
          <cell r="N12">
            <v>2</v>
          </cell>
        </row>
        <row r="13">
          <cell r="A13">
            <v>411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A14">
            <v>412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A15">
            <v>413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N15" t="str">
            <v xml:space="preserve"> </v>
          </cell>
        </row>
        <row r="16">
          <cell r="A16">
            <v>414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A17">
            <v>415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N17" t="str">
            <v xml:space="preserve"> </v>
          </cell>
        </row>
        <row r="18">
          <cell r="A18">
            <v>416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N18" t="str">
            <v xml:space="preserve"> </v>
          </cell>
        </row>
        <row r="19">
          <cell r="A19">
            <v>417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N19" t="str">
            <v xml:space="preserve"> </v>
          </cell>
        </row>
        <row r="20">
          <cell r="A20">
            <v>418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N20" t="str">
            <v xml:space="preserve"> </v>
          </cell>
        </row>
        <row r="21">
          <cell r="A21">
            <v>419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N21" t="str">
            <v xml:space="preserve"> </v>
          </cell>
        </row>
        <row r="22">
          <cell r="A22">
            <v>420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N22" t="str">
            <v xml:space="preserve"> </v>
          </cell>
        </row>
        <row r="23">
          <cell r="A23">
            <v>440</v>
          </cell>
        </row>
        <row r="24">
          <cell r="A24">
            <v>441</v>
          </cell>
        </row>
        <row r="26">
          <cell r="A26">
            <v>450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</row>
        <row r="27">
          <cell r="A27">
            <v>451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</row>
      </sheetData>
      <sheetData sheetId="15">
        <row r="3">
          <cell r="A3">
            <v>501</v>
          </cell>
          <cell r="B3" t="str">
            <v>Lapus, Willi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>
            <v>759</v>
          </cell>
          <cell r="H3">
            <v>742</v>
          </cell>
          <cell r="J3">
            <v>765</v>
          </cell>
          <cell r="K3">
            <v>795</v>
          </cell>
          <cell r="L3">
            <v>795</v>
          </cell>
          <cell r="N3">
            <v>1</v>
          </cell>
        </row>
        <row r="4">
          <cell r="A4">
            <v>502</v>
          </cell>
          <cell r="B4" t="str">
            <v>Schwabe, Karl-Heinz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767</v>
          </cell>
          <cell r="H4">
            <v>708</v>
          </cell>
          <cell r="I4">
            <v>752</v>
          </cell>
          <cell r="J4">
            <v>736</v>
          </cell>
          <cell r="K4">
            <v>750</v>
          </cell>
          <cell r="L4">
            <v>757</v>
          </cell>
          <cell r="N4">
            <v>3</v>
          </cell>
        </row>
        <row r="5">
          <cell r="A5">
            <v>503</v>
          </cell>
          <cell r="B5" t="str">
            <v>Nitsch, Herbert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>
            <v>709</v>
          </cell>
          <cell r="I5">
            <v>762</v>
          </cell>
          <cell r="J5">
            <v>739</v>
          </cell>
          <cell r="K5">
            <v>746</v>
          </cell>
          <cell r="L5">
            <v>765</v>
          </cell>
          <cell r="N5">
            <v>1</v>
          </cell>
        </row>
        <row r="6">
          <cell r="A6">
            <v>504</v>
          </cell>
          <cell r="B6" t="str">
            <v>Wallbaum, Walter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>
            <v>739</v>
          </cell>
          <cell r="N6">
            <v>2</v>
          </cell>
        </row>
        <row r="7">
          <cell r="A7">
            <v>505</v>
          </cell>
          <cell r="B7" t="str">
            <v>Hermanns, Arno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734</v>
          </cell>
          <cell r="I7">
            <v>671</v>
          </cell>
          <cell r="J7">
            <v>671</v>
          </cell>
          <cell r="K7">
            <v>735</v>
          </cell>
          <cell r="L7">
            <v>776</v>
          </cell>
          <cell r="N7">
            <v>2</v>
          </cell>
        </row>
        <row r="8">
          <cell r="A8">
            <v>506</v>
          </cell>
          <cell r="B8" t="str">
            <v>Stütz, Klaus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753</v>
          </cell>
          <cell r="H8">
            <v>720</v>
          </cell>
          <cell r="I8">
            <v>758</v>
          </cell>
          <cell r="J8">
            <v>755</v>
          </cell>
          <cell r="N8">
            <v>2</v>
          </cell>
        </row>
        <row r="9">
          <cell r="A9">
            <v>507</v>
          </cell>
          <cell r="B9" t="str">
            <v>Krause, Iris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H9">
            <v>695</v>
          </cell>
          <cell r="I9">
            <v>697</v>
          </cell>
          <cell r="K9">
            <v>720</v>
          </cell>
          <cell r="N9">
            <v>2</v>
          </cell>
        </row>
        <row r="10">
          <cell r="A10">
            <v>508</v>
          </cell>
          <cell r="B10" t="str">
            <v>Siebert, Kornelia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H10">
            <v>585</v>
          </cell>
          <cell r="N10">
            <v>2</v>
          </cell>
        </row>
        <row r="11">
          <cell r="A11">
            <v>509</v>
          </cell>
          <cell r="B11" t="str">
            <v>Naglé, Joh.-Marinus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H11">
            <v>723</v>
          </cell>
          <cell r="I11">
            <v>732</v>
          </cell>
          <cell r="J11">
            <v>741</v>
          </cell>
          <cell r="K11">
            <v>804</v>
          </cell>
          <cell r="L11">
            <v>761</v>
          </cell>
          <cell r="N11">
            <v>2</v>
          </cell>
        </row>
        <row r="12">
          <cell r="A12">
            <v>510</v>
          </cell>
          <cell r="B12" t="str">
            <v>Miozga, Herbert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L12">
            <v>701</v>
          </cell>
          <cell r="N12">
            <v>3</v>
          </cell>
        </row>
        <row r="13">
          <cell r="A13">
            <v>511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A14">
            <v>512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A15">
            <v>513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A16">
            <v>514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A17">
            <v>515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A18">
            <v>516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A19">
            <v>517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A20">
            <v>518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A21">
            <v>519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A22">
            <v>520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A23">
            <v>540</v>
          </cell>
        </row>
        <row r="24">
          <cell r="A24">
            <v>541</v>
          </cell>
        </row>
        <row r="26">
          <cell r="A26">
            <v>550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</row>
        <row r="27">
          <cell r="A27">
            <v>551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</row>
      </sheetData>
      <sheetData sheetId="16">
        <row r="3">
          <cell r="A3">
            <v>601</v>
          </cell>
          <cell r="B3" t="str">
            <v>Düsterhöft, Otto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>
            <v>761</v>
          </cell>
          <cell r="H3">
            <v>692</v>
          </cell>
          <cell r="K3">
            <v>728</v>
          </cell>
          <cell r="N3">
            <v>3</v>
          </cell>
        </row>
        <row r="4">
          <cell r="A4">
            <v>602</v>
          </cell>
          <cell r="B4" t="str">
            <v>Tönsmann, Wolfgang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742</v>
          </cell>
          <cell r="H4">
            <v>712</v>
          </cell>
          <cell r="I4">
            <v>763</v>
          </cell>
          <cell r="J4">
            <v>735</v>
          </cell>
          <cell r="K4">
            <v>765</v>
          </cell>
          <cell r="L4">
            <v>764</v>
          </cell>
          <cell r="N4">
            <v>2</v>
          </cell>
        </row>
        <row r="5">
          <cell r="A5">
            <v>603</v>
          </cell>
          <cell r="B5" t="str">
            <v>Tessmer, Markus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>
            <v>772</v>
          </cell>
          <cell r="H5">
            <v>737</v>
          </cell>
          <cell r="I5">
            <v>822</v>
          </cell>
          <cell r="J5">
            <v>800</v>
          </cell>
          <cell r="L5">
            <v>785</v>
          </cell>
          <cell r="N5">
            <v>1</v>
          </cell>
        </row>
        <row r="6">
          <cell r="A6">
            <v>604</v>
          </cell>
          <cell r="B6" t="str">
            <v>Reschke, Detlef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>
            <v>754</v>
          </cell>
          <cell r="H6">
            <v>709</v>
          </cell>
          <cell r="I6">
            <v>752</v>
          </cell>
          <cell r="J6">
            <v>738</v>
          </cell>
          <cell r="K6">
            <v>751</v>
          </cell>
          <cell r="L6">
            <v>742</v>
          </cell>
          <cell r="N6">
            <v>2</v>
          </cell>
        </row>
        <row r="7">
          <cell r="A7">
            <v>605</v>
          </cell>
          <cell r="B7" t="str">
            <v>Hambuch, Frank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717</v>
          </cell>
          <cell r="H7">
            <v>724</v>
          </cell>
          <cell r="I7">
            <v>781</v>
          </cell>
          <cell r="J7">
            <v>749</v>
          </cell>
          <cell r="K7">
            <v>748</v>
          </cell>
          <cell r="L7">
            <v>792</v>
          </cell>
          <cell r="N7">
            <v>2</v>
          </cell>
        </row>
        <row r="8">
          <cell r="A8">
            <v>606</v>
          </cell>
          <cell r="B8" t="str">
            <v>Drechsel, Fritz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693</v>
          </cell>
          <cell r="H8">
            <v>706</v>
          </cell>
          <cell r="N8">
            <v>4</v>
          </cell>
        </row>
        <row r="9">
          <cell r="A9">
            <v>607</v>
          </cell>
          <cell r="B9" t="str">
            <v>Penger, Lothar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I9">
            <v>767</v>
          </cell>
          <cell r="J9">
            <v>716</v>
          </cell>
          <cell r="K9">
            <v>756</v>
          </cell>
          <cell r="L9">
            <v>758</v>
          </cell>
          <cell r="N9">
            <v>2</v>
          </cell>
        </row>
        <row r="10">
          <cell r="A10">
            <v>608</v>
          </cell>
          <cell r="B10" t="str">
            <v>Pahsen, Michael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I10">
            <v>804</v>
          </cell>
          <cell r="J10">
            <v>801</v>
          </cell>
          <cell r="K10">
            <v>782</v>
          </cell>
          <cell r="N10">
            <v>1</v>
          </cell>
        </row>
        <row r="11">
          <cell r="A11">
            <v>609</v>
          </cell>
          <cell r="B11" t="str">
            <v>Breßlein, Ulrich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L11">
            <v>741</v>
          </cell>
          <cell r="N11">
            <v>2</v>
          </cell>
        </row>
        <row r="12">
          <cell r="A12">
            <v>610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A13">
            <v>611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A14">
            <v>612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A15">
            <v>613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A16">
            <v>614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A17">
            <v>615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A18">
            <v>616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A19">
            <v>617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A20">
            <v>618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A21">
            <v>619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A22">
            <v>620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A23">
            <v>640</v>
          </cell>
        </row>
        <row r="24">
          <cell r="A24">
            <v>641</v>
          </cell>
        </row>
        <row r="26">
          <cell r="A26">
            <v>650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</row>
        <row r="27">
          <cell r="A27">
            <v>651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</row>
      </sheetData>
      <sheetData sheetId="17">
        <row r="3">
          <cell r="A3">
            <v>701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</row>
        <row r="4">
          <cell r="A4">
            <v>702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</row>
        <row r="5">
          <cell r="A5">
            <v>703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</row>
        <row r="6">
          <cell r="A6">
            <v>704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</row>
        <row r="7">
          <cell r="A7">
            <v>705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A8">
            <v>706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A9">
            <v>707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A10">
            <v>708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A11">
            <v>709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A12">
            <v>710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A13">
            <v>711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A14">
            <v>712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A15">
            <v>713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A16">
            <v>714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A17">
            <v>715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A18">
            <v>716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A19">
            <v>717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A20">
            <v>718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A21">
            <v>719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A22">
            <v>720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A23">
            <v>740</v>
          </cell>
        </row>
        <row r="24">
          <cell r="A24">
            <v>741</v>
          </cell>
        </row>
        <row r="26">
          <cell r="A26">
            <v>750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</row>
        <row r="27">
          <cell r="A27">
            <v>751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</row>
      </sheetData>
      <sheetData sheetId="18"/>
      <sheetData sheetId="19"/>
      <sheetData sheetId="20">
        <row r="15">
          <cell r="A15" t="str">
            <v>Pl.</v>
          </cell>
          <cell r="B15" t="str">
            <v>Verein</v>
          </cell>
          <cell r="C15" t="str">
            <v>Sp.</v>
          </cell>
          <cell r="D15" t="str">
            <v>Punkte</v>
          </cell>
          <cell r="E15" t="str">
            <v>Holz</v>
          </cell>
        </row>
        <row r="16">
          <cell r="A16">
            <v>1</v>
          </cell>
          <cell r="B16" t="str">
            <v>RBSG Königshardt 1</v>
          </cell>
          <cell r="C16">
            <v>1</v>
          </cell>
          <cell r="D16">
            <v>6</v>
          </cell>
          <cell r="E16">
            <v>4664</v>
          </cell>
        </row>
        <row r="17">
          <cell r="A17">
            <v>2</v>
          </cell>
          <cell r="B17" t="str">
            <v>VSG Oer-Erkenschwick 1</v>
          </cell>
          <cell r="C17">
            <v>1</v>
          </cell>
          <cell r="D17">
            <v>5</v>
          </cell>
          <cell r="E17">
            <v>4484</v>
          </cell>
        </row>
        <row r="18">
          <cell r="A18">
            <v>3</v>
          </cell>
          <cell r="B18" t="str">
            <v>BSG Würselen 1</v>
          </cell>
          <cell r="C18">
            <v>1</v>
          </cell>
          <cell r="D18">
            <v>4</v>
          </cell>
          <cell r="E18">
            <v>4482</v>
          </cell>
        </row>
        <row r="19">
          <cell r="A19">
            <v>4</v>
          </cell>
          <cell r="B19" t="str">
            <v>BSG Baesweiler 1</v>
          </cell>
          <cell r="C19">
            <v>1</v>
          </cell>
          <cell r="D19">
            <v>3</v>
          </cell>
          <cell r="E19">
            <v>4461</v>
          </cell>
        </row>
        <row r="20">
          <cell r="A20">
            <v>5</v>
          </cell>
          <cell r="B20" t="str">
            <v>BSG Herne 1</v>
          </cell>
          <cell r="C20">
            <v>1</v>
          </cell>
          <cell r="D20">
            <v>2</v>
          </cell>
          <cell r="E20">
            <v>4439</v>
          </cell>
        </row>
        <row r="21">
          <cell r="A21">
            <v>6</v>
          </cell>
          <cell r="B21" t="str">
            <v>BSG Herne 2</v>
          </cell>
          <cell r="C21">
            <v>1</v>
          </cell>
          <cell r="D21">
            <v>1</v>
          </cell>
          <cell r="E21">
            <v>4257</v>
          </cell>
        </row>
        <row r="25">
          <cell r="A25" t="str">
            <v>Pl.</v>
          </cell>
          <cell r="B25" t="str">
            <v>Verein</v>
          </cell>
          <cell r="C25" t="str">
            <v>Sp.</v>
          </cell>
          <cell r="D25" t="str">
            <v>Punkte</v>
          </cell>
          <cell r="E25" t="str">
            <v>Holz</v>
          </cell>
        </row>
        <row r="26">
          <cell r="A26">
            <v>1</v>
          </cell>
          <cell r="B26" t="str">
            <v>RBSG Königshardt 1</v>
          </cell>
          <cell r="C26">
            <v>2</v>
          </cell>
          <cell r="D26">
            <v>12</v>
          </cell>
          <cell r="E26">
            <v>9149</v>
          </cell>
        </row>
        <row r="27">
          <cell r="A27">
            <v>2</v>
          </cell>
          <cell r="B27" t="str">
            <v>BSG Würselen 1</v>
          </cell>
          <cell r="C27">
            <v>2</v>
          </cell>
          <cell r="D27">
            <v>9</v>
          </cell>
          <cell r="E27">
            <v>8952</v>
          </cell>
        </row>
        <row r="28">
          <cell r="A28">
            <v>3</v>
          </cell>
          <cell r="B28" t="str">
            <v>VSG Oer-Erkenschwick 1</v>
          </cell>
          <cell r="C28">
            <v>2</v>
          </cell>
          <cell r="D28">
            <v>7</v>
          </cell>
          <cell r="E28">
            <v>8649</v>
          </cell>
        </row>
        <row r="29">
          <cell r="A29">
            <v>4</v>
          </cell>
          <cell r="B29" t="str">
            <v>BSG Herne 1</v>
          </cell>
          <cell r="C29">
            <v>2</v>
          </cell>
          <cell r="D29">
            <v>6</v>
          </cell>
          <cell r="E29">
            <v>8719</v>
          </cell>
        </row>
        <row r="30">
          <cell r="A30">
            <v>5</v>
          </cell>
          <cell r="B30" t="str">
            <v>BSG Baesweiler 1</v>
          </cell>
          <cell r="C30">
            <v>2</v>
          </cell>
          <cell r="D30">
            <v>6</v>
          </cell>
          <cell r="E30">
            <v>8634</v>
          </cell>
        </row>
        <row r="31">
          <cell r="A31">
            <v>6</v>
          </cell>
          <cell r="B31" t="str">
            <v>BSG Herne 2</v>
          </cell>
          <cell r="C31">
            <v>2</v>
          </cell>
          <cell r="D31">
            <v>2</v>
          </cell>
          <cell r="E31">
            <v>8348</v>
          </cell>
        </row>
        <row r="35">
          <cell r="A35" t="str">
            <v>Pl.</v>
          </cell>
          <cell r="B35" t="str">
            <v>Verein</v>
          </cell>
          <cell r="C35" t="str">
            <v>Sp.</v>
          </cell>
          <cell r="D35" t="str">
            <v>Punkte</v>
          </cell>
          <cell r="E35" t="str">
            <v>Holz</v>
          </cell>
        </row>
        <row r="36">
          <cell r="A36">
            <v>1</v>
          </cell>
          <cell r="B36" t="str">
            <v>RBSG Königshardt 1</v>
          </cell>
          <cell r="C36">
            <v>3</v>
          </cell>
          <cell r="D36">
            <v>15</v>
          </cell>
          <cell r="E36">
            <v>13653</v>
          </cell>
        </row>
        <row r="37">
          <cell r="A37">
            <v>2</v>
          </cell>
          <cell r="B37" t="str">
            <v>BSG Würselen 1</v>
          </cell>
          <cell r="C37">
            <v>3</v>
          </cell>
          <cell r="D37">
            <v>13</v>
          </cell>
          <cell r="E37">
            <v>13548</v>
          </cell>
        </row>
        <row r="38">
          <cell r="A38">
            <v>3</v>
          </cell>
          <cell r="B38" t="str">
            <v>BSG Herne 1</v>
          </cell>
          <cell r="C38">
            <v>3</v>
          </cell>
          <cell r="D38">
            <v>12</v>
          </cell>
          <cell r="E38">
            <v>13408</v>
          </cell>
        </row>
        <row r="39">
          <cell r="A39">
            <v>4</v>
          </cell>
          <cell r="B39" t="str">
            <v>VSG Oer-Erkenschwick 1</v>
          </cell>
          <cell r="C39">
            <v>3</v>
          </cell>
          <cell r="D39">
            <v>12</v>
          </cell>
          <cell r="E39">
            <v>13321</v>
          </cell>
        </row>
        <row r="40">
          <cell r="A40">
            <v>5</v>
          </cell>
          <cell r="B40" t="str">
            <v>BSG Baesweiler 1</v>
          </cell>
          <cell r="C40">
            <v>3</v>
          </cell>
          <cell r="D40">
            <v>8</v>
          </cell>
          <cell r="E40">
            <v>13006</v>
          </cell>
        </row>
        <row r="41">
          <cell r="A41">
            <v>6</v>
          </cell>
          <cell r="B41" t="str">
            <v>BSG Herne 2</v>
          </cell>
          <cell r="C41">
            <v>3</v>
          </cell>
          <cell r="D41">
            <v>3</v>
          </cell>
          <cell r="E41">
            <v>12616</v>
          </cell>
        </row>
        <row r="45">
          <cell r="A45" t="str">
            <v>Pl.</v>
          </cell>
          <cell r="B45" t="str">
            <v>Verein</v>
          </cell>
          <cell r="C45" t="str">
            <v>Sp.</v>
          </cell>
          <cell r="D45" t="str">
            <v>Punkte</v>
          </cell>
          <cell r="E45" t="str">
            <v>Holz</v>
          </cell>
        </row>
        <row r="46">
          <cell r="A46">
            <v>1</v>
          </cell>
          <cell r="B46" t="str">
            <v>RBSG Königshardt 1</v>
          </cell>
          <cell r="C46">
            <v>4</v>
          </cell>
          <cell r="D46">
            <v>20</v>
          </cell>
          <cell r="E46">
            <v>18196</v>
          </cell>
        </row>
        <row r="47">
          <cell r="A47">
            <v>2</v>
          </cell>
          <cell r="B47" t="str">
            <v>BSG Würselen 1</v>
          </cell>
          <cell r="C47">
            <v>4</v>
          </cell>
          <cell r="D47">
            <v>19</v>
          </cell>
          <cell r="E47">
            <v>18116</v>
          </cell>
        </row>
        <row r="48">
          <cell r="A48">
            <v>3</v>
          </cell>
          <cell r="B48" t="str">
            <v>BSG Herne 1</v>
          </cell>
          <cell r="C48">
            <v>4</v>
          </cell>
          <cell r="D48">
            <v>16</v>
          </cell>
          <cell r="E48">
            <v>17947</v>
          </cell>
        </row>
        <row r="49">
          <cell r="A49">
            <v>4</v>
          </cell>
          <cell r="B49" t="str">
            <v>VSG Oer-Erkenschwick 1</v>
          </cell>
          <cell r="C49">
            <v>4</v>
          </cell>
          <cell r="D49">
            <v>15</v>
          </cell>
          <cell r="E49">
            <v>17826</v>
          </cell>
        </row>
        <row r="50">
          <cell r="A50">
            <v>5</v>
          </cell>
          <cell r="B50" t="str">
            <v>BSG Baesweiler 1</v>
          </cell>
          <cell r="C50">
            <v>4</v>
          </cell>
          <cell r="D50">
            <v>10</v>
          </cell>
          <cell r="E50">
            <v>17413</v>
          </cell>
        </row>
        <row r="51">
          <cell r="A51">
            <v>6</v>
          </cell>
          <cell r="B51" t="str">
            <v>BSG Herne 2</v>
          </cell>
          <cell r="C51">
            <v>4</v>
          </cell>
          <cell r="D51">
            <v>4</v>
          </cell>
          <cell r="E51">
            <v>16820</v>
          </cell>
        </row>
        <row r="55">
          <cell r="A55" t="str">
            <v>Pl.</v>
          </cell>
          <cell r="B55" t="str">
            <v>Verein</v>
          </cell>
          <cell r="C55" t="str">
            <v>Sp.</v>
          </cell>
          <cell r="D55" t="str">
            <v>Punkte</v>
          </cell>
          <cell r="E55" t="str">
            <v>Holz</v>
          </cell>
        </row>
        <row r="56">
          <cell r="A56">
            <v>1</v>
          </cell>
          <cell r="B56" t="str">
            <v>RBSG Königshardt 1</v>
          </cell>
          <cell r="C56">
            <v>5</v>
          </cell>
          <cell r="D56">
            <v>24</v>
          </cell>
          <cell r="E56">
            <v>22711</v>
          </cell>
        </row>
        <row r="57">
          <cell r="A57">
            <v>2</v>
          </cell>
          <cell r="B57" t="str">
            <v>BSG Herne 1</v>
          </cell>
          <cell r="C57">
            <v>5</v>
          </cell>
          <cell r="D57">
            <v>21</v>
          </cell>
          <cell r="E57">
            <v>22477</v>
          </cell>
        </row>
        <row r="58">
          <cell r="A58">
            <v>3</v>
          </cell>
          <cell r="B58" t="str">
            <v>BSG Würselen 1</v>
          </cell>
          <cell r="C58">
            <v>5</v>
          </cell>
          <cell r="D58">
            <v>19</v>
          </cell>
          <cell r="E58">
            <v>22052</v>
          </cell>
        </row>
        <row r="59">
          <cell r="A59">
            <v>4</v>
          </cell>
          <cell r="B59" t="str">
            <v>VSG Oer-Erkenschwick 1</v>
          </cell>
          <cell r="C59">
            <v>5</v>
          </cell>
          <cell r="D59">
            <v>18</v>
          </cell>
          <cell r="E59">
            <v>22288</v>
          </cell>
        </row>
        <row r="60">
          <cell r="A60">
            <v>5</v>
          </cell>
          <cell r="B60" t="str">
            <v>BSG Baesweiler 1</v>
          </cell>
          <cell r="C60">
            <v>5</v>
          </cell>
          <cell r="D60">
            <v>16</v>
          </cell>
          <cell r="E60">
            <v>21963</v>
          </cell>
        </row>
        <row r="61">
          <cell r="A61">
            <v>6</v>
          </cell>
          <cell r="B61" t="str">
            <v>BSG Herne 2</v>
          </cell>
          <cell r="C61">
            <v>5</v>
          </cell>
          <cell r="D61">
            <v>6</v>
          </cell>
          <cell r="E61">
            <v>20906</v>
          </cell>
        </row>
        <row r="65">
          <cell r="A65" t="str">
            <v>Pl.</v>
          </cell>
          <cell r="B65" t="str">
            <v>Verein</v>
          </cell>
          <cell r="C65" t="str">
            <v>Sp.</v>
          </cell>
          <cell r="D65" t="str">
            <v>Punkte</v>
          </cell>
          <cell r="E65" t="str">
            <v>Holz</v>
          </cell>
        </row>
        <row r="66">
          <cell r="A66">
            <v>1</v>
          </cell>
          <cell r="B66" t="str">
            <v>RBSG Königshardt 1</v>
          </cell>
          <cell r="C66">
            <v>6</v>
          </cell>
          <cell r="D66">
            <v>26</v>
          </cell>
          <cell r="E66">
            <v>27244</v>
          </cell>
        </row>
        <row r="67">
          <cell r="A67">
            <v>2</v>
          </cell>
          <cell r="B67" t="str">
            <v>BSG Herne 1</v>
          </cell>
          <cell r="C67">
            <v>6</v>
          </cell>
          <cell r="D67">
            <v>25</v>
          </cell>
          <cell r="E67">
            <v>27059</v>
          </cell>
        </row>
        <row r="68">
          <cell r="A68">
            <v>3</v>
          </cell>
          <cell r="B68" t="str">
            <v>BSG Würselen 1</v>
          </cell>
          <cell r="C68">
            <v>6</v>
          </cell>
          <cell r="D68">
            <v>25</v>
          </cell>
          <cell r="E68">
            <v>26704</v>
          </cell>
        </row>
        <row r="69">
          <cell r="A69">
            <v>4</v>
          </cell>
          <cell r="B69" t="str">
            <v>VSG Oer-Erkenschwick 1</v>
          </cell>
          <cell r="C69">
            <v>6</v>
          </cell>
          <cell r="D69">
            <v>23</v>
          </cell>
          <cell r="E69">
            <v>26885</v>
          </cell>
        </row>
        <row r="70">
          <cell r="A70">
            <v>5</v>
          </cell>
          <cell r="B70" t="str">
            <v>BSG Baesweiler 1</v>
          </cell>
          <cell r="C70">
            <v>6</v>
          </cell>
          <cell r="D70">
            <v>19</v>
          </cell>
          <cell r="E70">
            <v>26518</v>
          </cell>
        </row>
        <row r="71">
          <cell r="A71">
            <v>6</v>
          </cell>
          <cell r="B71" t="str">
            <v>BSG Herne 2</v>
          </cell>
          <cell r="C71">
            <v>6</v>
          </cell>
          <cell r="D71">
            <v>6</v>
          </cell>
          <cell r="E71">
            <v>23798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Rang"/>
      <sheetName val="dlgInfo"/>
      <sheetName val="modTest"/>
    </sheetNames>
    <sheetDataSet>
      <sheetData sheetId="0"/>
      <sheetData sheetId="1">
        <row r="1">
          <cell r="A1">
            <v>1</v>
          </cell>
          <cell r="B1" t="str">
            <v>Norbert Hetterich</v>
          </cell>
          <cell r="C1" t="str">
            <v>junohett@t-online.de</v>
          </cell>
          <cell r="D1" t="str">
            <v>Germany</v>
          </cell>
          <cell r="E1">
            <v>36240.018750000003</v>
          </cell>
          <cell r="F1" t="str">
            <v>=FLOOR(DAY(MINUTE(J/38)/2+56)&amp;"/5/"&amp;J,7)-34</v>
          </cell>
          <cell r="G1">
            <v>43</v>
          </cell>
          <cell r="H1" t="str">
            <v>=DM((TAG(MINUTE(J/38)/2+55)&amp;".4."&amp;J)/7;)*7-6</v>
          </cell>
          <cell r="I1">
            <v>44</v>
          </cell>
          <cell r="J1">
            <v>36254</v>
          </cell>
        </row>
        <row r="2">
          <cell r="A2">
            <v>2</v>
          </cell>
          <cell r="B2" t="str">
            <v>Thomas Jansen</v>
          </cell>
          <cell r="C2" t="str">
            <v>Jansen.Thomas@t-online.de</v>
          </cell>
          <cell r="D2" t="str">
            <v>Germany</v>
          </cell>
          <cell r="E2">
            <v>36245.890277777777</v>
          </cell>
          <cell r="F2" t="str">
            <v>=DOLLAR(("4/"&amp;J)/7+MOD(19*MOD(J,19)-7,30)*14%,)*7-6</v>
          </cell>
          <cell r="G2">
            <v>51</v>
          </cell>
          <cell r="H2" t="str">
            <v>=DM(("4/"&amp;J)/7+REST(19*REST(J;19)-7;30)*14%;)*7-6</v>
          </cell>
          <cell r="I2">
            <v>49</v>
          </cell>
          <cell r="J2">
            <v>36254</v>
          </cell>
        </row>
        <row r="3">
          <cell r="A3">
            <v>3</v>
          </cell>
          <cell r="B3" t="str">
            <v>Roger Friederich</v>
          </cell>
          <cell r="C3" t="str">
            <v>rfr@gmx.net</v>
          </cell>
          <cell r="D3" t="str">
            <v>Germany</v>
          </cell>
          <cell r="E3">
            <v>36202.726388888892</v>
          </cell>
          <cell r="F3" t="str">
            <v>=FLOOR(DATE(J,3,MOD(18.37*MOD(J,19)-6,29)),7)+29</v>
          </cell>
          <cell r="G3">
            <v>48</v>
          </cell>
          <cell r="H3" t="str">
            <v>=DM(DATUM(J;4;REST(18,37*REST(J;19)-5;29))/7;)*7-6</v>
          </cell>
          <cell r="I3">
            <v>50</v>
          </cell>
          <cell r="J3">
            <v>36254</v>
          </cell>
        </row>
        <row r="4">
          <cell r="A4">
            <v>4</v>
          </cell>
          <cell r="B4" t="str">
            <v>Christoph Kremer</v>
          </cell>
          <cell r="C4" t="str">
            <v>Christoph.Kremer@gmx.net</v>
          </cell>
          <cell r="D4" t="str">
            <v>Germany</v>
          </cell>
          <cell r="E4">
            <v>36195.292361111111</v>
          </cell>
          <cell r="F4" t="str">
            <v>=TRUNC(DATE(J,3,MOD(349*MOD(J/19,1)-6,29))/7)*7+29</v>
          </cell>
          <cell r="G4">
            <v>50</v>
          </cell>
          <cell r="H4" t="str">
            <v>=DM(DATUM(J;5;-REST(6-349*REST(J/19;1);29))/7;0)*7-6</v>
          </cell>
          <cell r="I4">
            <v>52</v>
          </cell>
          <cell r="J4">
            <v>36254</v>
          </cell>
        </row>
        <row r="5">
          <cell r="A5">
            <v>5</v>
          </cell>
          <cell r="B5" t="str">
            <v>Dr. Heiner Lichtenberg</v>
          </cell>
          <cell r="C5" t="str">
            <v>Heiner.Lichtenberg@bmf.bund.de</v>
          </cell>
          <cell r="D5" t="str">
            <v>Germany</v>
          </cell>
          <cell r="E5">
            <v>36186.317361111112</v>
          </cell>
          <cell r="F5" t="str">
            <v>=7*TRUNC(DATE(J,3,MOD(18.37*MOD(J,19)-6,29))/7)+29</v>
          </cell>
          <cell r="G5">
            <v>50</v>
          </cell>
          <cell r="H5" t="str">
            <v>=7*KÜRZEN(DATUM(J;3;REST(18,37*REST(J;19)-6;29))/7)+29</v>
          </cell>
          <cell r="I5">
            <v>54</v>
          </cell>
          <cell r="J5">
            <v>36254</v>
          </cell>
        </row>
        <row r="6">
          <cell r="A6">
            <v>6</v>
          </cell>
          <cell r="B6" t="str">
            <v>Klaus Claussen</v>
          </cell>
          <cell r="C6" t="str">
            <v>t.claussen@fh-westkueste.de</v>
          </cell>
          <cell r="D6" t="str">
            <v>Germany</v>
          </cell>
          <cell r="E6">
            <v>36247.838888888888</v>
          </cell>
          <cell r="F6" t="str">
            <v>=29+7*TRUNC(DATE(J,3,MOD(19*MOD(J,19)-6,30)*96%)/7)</v>
          </cell>
          <cell r="G6">
            <v>51</v>
          </cell>
          <cell r="H6" t="str">
            <v>=29+7*KÜRZEN(DATUM(J;3;REST(19*REST(J;19)-6;30)*96%)/7)</v>
          </cell>
          <cell r="I6">
            <v>55</v>
          </cell>
          <cell r="J6">
            <v>36254</v>
          </cell>
        </row>
        <row r="7">
          <cell r="A7">
            <v>7</v>
          </cell>
          <cell r="B7" t="str">
            <v>Gustav Graf</v>
          </cell>
          <cell r="C7" t="str">
            <v>Gustave@gmx.net</v>
          </cell>
          <cell r="D7" t="str">
            <v>Austria</v>
          </cell>
          <cell r="E7">
            <v>36219.932638888888</v>
          </cell>
          <cell r="F7" t="str">
            <v>=TRUNC(DATE(J,4,MOD(19*MOD(J,19)-6,30)*96%-3)/7)*7+1</v>
          </cell>
          <cell r="G7">
            <v>52</v>
          </cell>
          <cell r="H7" t="str">
            <v>=KÜRZEN(DATUM(J;4;REST(19*REST(J;19)-6;30)*96%-3)/7)*7+1</v>
          </cell>
          <cell r="I7">
            <v>56</v>
          </cell>
          <cell r="J7">
            <v>36254</v>
          </cell>
        </row>
        <row r="8">
          <cell r="A8">
            <v>8</v>
          </cell>
          <cell r="B8" t="str">
            <v>Laurent Longre</v>
          </cell>
          <cell r="C8" t="str">
            <v>longre@wanadoo.fr</v>
          </cell>
          <cell r="D8" t="str">
            <v>France</v>
          </cell>
          <cell r="E8">
            <v>36181.878472222219</v>
          </cell>
          <cell r="F8" t="str">
            <v>=INT(FLOOR("3/5/"&amp;J,29.5311)/7-(MOD(J,95)=81))*7-6</v>
          </cell>
          <cell r="G8">
            <v>50</v>
          </cell>
          <cell r="H8" t="str">
            <v>=KÜRZEN(UNTERGRENZE("3/5/"&amp;J;29,5311)/7-(REST(J;95)=81))*7-6</v>
          </cell>
          <cell r="I8">
            <v>60</v>
          </cell>
          <cell r="J8">
            <v>36254</v>
          </cell>
        </row>
        <row r="9">
          <cell r="A9">
            <v>9</v>
          </cell>
          <cell r="B9" t="str">
            <v>Robert Wieland</v>
          </cell>
          <cell r="C9" t="str">
            <v>r.wieland@gmx.de</v>
          </cell>
          <cell r="D9" t="str">
            <v>Germany</v>
          </cell>
          <cell r="E9">
            <v>36185.099305555559</v>
          </cell>
          <cell r="F9" t="str">
            <v>=CEILING(("17.4."&amp;J)-TRUNC(MOD(11*MOD(J,19)+5,30)-1.5),7)+1</v>
          </cell>
          <cell r="G9">
            <v>59</v>
          </cell>
          <cell r="H9" t="str">
            <v>=OBERGRENZE(("17.4."&amp;J)-KÜRZEN(REST(11*REST(J;19)+5;30)-1,5);7)+1</v>
          </cell>
          <cell r="I9">
            <v>65</v>
          </cell>
          <cell r="J9">
            <v>36254</v>
          </cell>
        </row>
        <row r="10">
          <cell r="A10">
            <v>10</v>
          </cell>
          <cell r="B10" t="str">
            <v>Prasad DV</v>
          </cell>
          <cell r="C10" t="str">
            <v>prasadv@md2.vsnl.net.in</v>
          </cell>
          <cell r="D10" t="str">
            <v>India</v>
          </cell>
          <cell r="E10">
            <v>36183.468055555553</v>
          </cell>
          <cell r="F10" t="str">
            <v>=TRUNC(DATE(J,7,-CODE(MID("NYDQ\JT_LWBOZER]KU`",MOD(J,19)+1,1)))/7)*7+8</v>
          </cell>
          <cell r="G10">
            <v>71</v>
          </cell>
          <cell r="H10" t="str">
            <v>=KÜRZEN(DATUM(J;7;-CODE(TEIL("NYDQ\JT_LWBOZER]KU`";REST(J;19)+1;1)))/7)*7+8</v>
          </cell>
          <cell r="I10">
            <v>75</v>
          </cell>
          <cell r="J10">
            <v>36254</v>
          </cell>
        </row>
        <row r="11">
          <cell r="A11">
            <v>11</v>
          </cell>
          <cell r="B11" t="str">
            <v>Birk Baumbach</v>
          </cell>
          <cell r="C11" t="str">
            <v>BBaumbach@dual-zentrum.de</v>
          </cell>
          <cell r="D11" t="str">
            <v>Germany</v>
          </cell>
          <cell r="E11">
            <v>36178.419444444444</v>
          </cell>
          <cell r="F11" t="str">
            <v>=CEILING(DATE(J,4,20)-MOD(6+11*MOD(J,19),30)-(MOD(6+11*MOD(J,19),30)&lt;3),7)+1</v>
          </cell>
          <cell r="G11">
            <v>76</v>
          </cell>
          <cell r="H11" t="str">
            <v>=OBERGRENZE(DATUM(J;4;20)-REST(6+11*REST(J;19);30)-(REST(6+11*REST(J;19);30)&lt;3);7)+1</v>
          </cell>
          <cell r="I11">
            <v>84</v>
          </cell>
          <cell r="J11">
            <v>36254</v>
          </cell>
        </row>
        <row r="12">
          <cell r="A12">
            <v>12</v>
          </cell>
          <cell r="B12" t="str">
            <v>Michael Schwimmer</v>
          </cell>
          <cell r="C12" t="str">
            <v>schwimmer@t-online.de</v>
          </cell>
          <cell r="D12" t="str">
            <v>Germany</v>
          </cell>
          <cell r="E12">
            <v>36178.678472222222</v>
          </cell>
          <cell r="F12" t="str">
            <v>=ROUNDUP((("21.3."&amp;J)+MOD(204-11*MOD(J,19),30))/7-(ABS(ABS(J-2015)-47.5)=13.5),)*7+1</v>
          </cell>
          <cell r="G12">
            <v>84</v>
          </cell>
          <cell r="H12" t="str">
            <v>=AUFRUNDEN((("21.3."&amp;J)+REST(204-11*REST(J;19);30))/7-(ABS(ABS(J-2015)-47,5)=13,5);)*7+1</v>
          </cell>
          <cell r="I12">
            <v>88</v>
          </cell>
          <cell r="J12">
            <v>36254</v>
          </cell>
        </row>
        <row r="13">
          <cell r="A13">
            <v>13</v>
          </cell>
          <cell r="B13" t="str">
            <v>Franz Riesel</v>
          </cell>
          <cell r="C13" t="str">
            <v>f_riesel@styria.com</v>
          </cell>
          <cell r="D13" t="str">
            <v>Austria</v>
          </cell>
          <cell r="E13">
            <v>36198.283333333333</v>
          </cell>
          <cell r="F13" t="str">
            <v>=7*TRUNC((MOD(MOD(J,19)*19-6,30)+365.25*J-693881)/7)-IF(OR(J=1950+{4;31;99;126}),7)-6</v>
          </cell>
          <cell r="G13">
            <v>85</v>
          </cell>
          <cell r="H13" t="str">
            <v>=7*KÜRZEN((REST(REST(J;19)*19-6;30)+365,25*J-693881)/7)-WENN(ODER(J=1950+{4;31;99;126});7)-6</v>
          </cell>
          <cell r="I13">
            <v>92</v>
          </cell>
          <cell r="J13">
            <v>36254</v>
          </cell>
        </row>
        <row r="14">
          <cell r="A14">
            <v>14</v>
          </cell>
          <cell r="B14" t="str">
            <v>Stephen Bullen</v>
          </cell>
          <cell r="C14" t="str">
            <v>Stephen@BMSLtd.co.uk</v>
          </cell>
          <cell r="D14" t="str">
            <v>GB</v>
          </cell>
          <cell r="E14">
            <v>36168.420138888891</v>
          </cell>
          <cell r="F14" t="str">
            <v>=DATE(J,3,28)+MOD(24-MOD(J,19)*10.63,29)-MOD(TRUNC(J*5/4)+MOD(24-MOD(J,19)*10.63,29)+1,7)</v>
          </cell>
          <cell r="G14">
            <v>89</v>
          </cell>
          <cell r="H14" t="str">
            <v>=DATUM(J;3;28)+REST(24-REST(J;19)*10,63;29)-REST(KÜRZEN(J*5/4)+REST(24-REST(J;19)*10,63;29)+1;7)</v>
          </cell>
          <cell r="I14">
            <v>96</v>
          </cell>
          <cell r="J14">
            <v>36254</v>
          </cell>
        </row>
        <row r="15">
          <cell r="A15">
            <v>15</v>
          </cell>
          <cell r="B15" t="str">
            <v>Gerhard Somitsch</v>
          </cell>
          <cell r="C15" t="str">
            <v>gerhard.somitsch@datasystems.at</v>
          </cell>
          <cell r="D15" t="str">
            <v>Austria</v>
          </cell>
          <cell r="E15">
            <v>36168.756249999999</v>
          </cell>
          <cell r="F15" t="str">
            <v>=DATE(J,3,29.56+0.979*MOD(204-11*MOD(J,19),30)-WEEKDAY(DATE(J,3,28.56+0.979*MOD(204-11*MOD(J,19),30))))</v>
          </cell>
          <cell r="G15">
            <v>103</v>
          </cell>
          <cell r="H15" t="str">
            <v>=DATUM(J;3;29,56+0,979*REST(204-11*REST(J;19);30)-WOCHENTAG(DATUM(J;3;28,56+0,979*REST(204-11*REST(J;19);30))))</v>
          </cell>
          <cell r="I15">
            <v>111</v>
          </cell>
          <cell r="J15">
            <v>36254</v>
          </cell>
        </row>
        <row r="16">
          <cell r="A16">
            <v>16</v>
          </cell>
          <cell r="B16" t="str">
            <v>Norbert Heintze</v>
          </cell>
          <cell r="C16" t="str">
            <v>Norbert_Heintze@t-online.de</v>
          </cell>
          <cell r="D16" t="str">
            <v>Germany</v>
          </cell>
          <cell r="E16">
            <v>36254.776388888888</v>
          </cell>
          <cell r="F16" t="str">
            <v>=DATE(J,3,28+MOD(204-11*MOD(J,19),30))-MOD(DATE(J,3,6+MOD(204-11*MOD(J,19),30)),7)-IF(OR(J=1954,J=1981,J=2049,J=2076),7)</v>
          </cell>
          <cell r="G16">
            <v>120</v>
          </cell>
          <cell r="H16" t="str">
            <v>=DATUM(J;3;28+REST(204-11*REST(J;19);30))-REST(DATUM(J;3;6+REST(204-11*REST(J;19);30));7)-WENN(ODER(J=1954;J=1981;J=2049;J=2076);7)</v>
          </cell>
          <cell r="I16">
            <v>131</v>
          </cell>
          <cell r="J16">
            <v>36254</v>
          </cell>
        </row>
        <row r="17">
          <cell r="A17">
            <v>17</v>
          </cell>
          <cell r="B17" t="str">
            <v>Thomas Jacob</v>
          </cell>
          <cell r="C17" t="str">
            <v>tjacob@haso.de</v>
          </cell>
          <cell r="D17" t="str">
            <v>Germany</v>
          </cell>
          <cell r="E17">
            <v>36167.109027777777</v>
          </cell>
          <cell r="F17" t="str">
            <v>=TRUNC(365.25*J-693894)+IF(OR(J=1954,J=1981,J=2049,J=2076),,7)+MOD(24-11*MOD(J,19),30)-MOD(J+TRUNC(J/4)+MOD(24-11*MOD(J,19),30)+1,7)</v>
          </cell>
          <cell r="G17">
            <v>132</v>
          </cell>
          <cell r="H17" t="str">
            <v>=KÜRZEN(365,25*J-693894)+WENN(ODER(J=1954;J=1981;J=2049;J=2076);;7)+REST(24-11*REST(J;19);30)-REST(J+KÜRZEN(J/4)+REST(24-11*REST(J;19);30)+1;7)</v>
          </cell>
          <cell r="I17">
            <v>143</v>
          </cell>
          <cell r="J17">
            <v>36254</v>
          </cell>
        </row>
        <row r="18">
          <cell r="A18">
            <v>18</v>
          </cell>
          <cell r="B18" t="str">
            <v>Daniel Wagner</v>
          </cell>
          <cell r="C18" t="str">
            <v>dwagner@bMAN.ch</v>
          </cell>
          <cell r="D18" t="str">
            <v>Suiss</v>
          </cell>
          <cell r="E18">
            <v>36186.864583333336</v>
          </cell>
          <cell r="F18" t="str">
            <v>=DATE(J,4,MOD(24-11*MOD(J,19),30)-MOD(1+INT(J*5/4)+MOD(24-11*MOD(J,19),30)-(MOD(24-11*MOD(J,19),30)&gt;27),7)-(MOD(24-11*MOD(J,19),30)&gt;27)-3)</v>
          </cell>
          <cell r="G18">
            <v>138</v>
          </cell>
          <cell r="H18" t="str">
            <v>=DATUM(J;4;REST(24-11*REST(J;19);30)-REST(1+GANZZAHL(J*5/4)+REST(24-11*REST(J;19);30)-(REST(24-11*REST(J;19);30)&gt;27);7)-(REST(24-11*REST(J;19);30)&gt;27)-3)</v>
          </cell>
          <cell r="I18">
            <v>153</v>
          </cell>
          <cell r="J18">
            <v>36254</v>
          </cell>
        </row>
        <row r="19">
          <cell r="A19">
            <v>19</v>
          </cell>
          <cell r="B19" t="str">
            <v>Chip Pearson</v>
          </cell>
          <cell r="C19" t="str">
            <v>cpearson@gvi.net</v>
          </cell>
          <cell r="D19" t="str">
            <v>USA</v>
          </cell>
          <cell r="E19">
            <v>36164.000694444447</v>
          </cell>
          <cell r="F19" t="str">
            <v>=DATE(J,3,28)+MOD(24-11*MOD(J,19),30)-(MOD(24-11*MOD(J,19),30)&gt;27)-MOD(INT(5*J/4)+1+MOD(24-11*MOD(J,19),30)-(MOD(24-11*MOD(J,19),30)&gt;27),7)</v>
          </cell>
          <cell r="G19">
            <v>139</v>
          </cell>
          <cell r="H19" t="str">
            <v>=DATUM(J;3;28)+REST(24-11*REST(J;19);30)-(REST(24-11*REST(J;19);30)&gt;27)-REST(GANZZAHL(5*J/4)+1+REST(24-11*REST(J;19);30)-(REST(24-11*REST(J;19);30)&gt;27);7)</v>
          </cell>
          <cell r="I19">
            <v>154</v>
          </cell>
          <cell r="J19">
            <v>36254</v>
          </cell>
        </row>
        <row r="20">
          <cell r="A20">
            <v>20</v>
          </cell>
          <cell r="B20" t="str">
            <v>George Simms</v>
          </cell>
          <cell r="C20" t="str">
            <v>GeorgeSim@email.msn.com</v>
          </cell>
          <cell r="D20" t="str">
            <v>GB</v>
          </cell>
          <cell r="E20">
            <v>36184.532638888886</v>
          </cell>
          <cell r="F20" t="str">
            <v>=DATE(J,3,28)+MOD(24+19*MOD(J,19),30)-(MOD(24+19*MOD(J,19),30)&gt;27)-MOD(INT(J+J/4)+MOD(24+19*MOD(J,19),30)-(MOD(24+19*MOD(J,19),30)&gt;27)+1,7)</v>
          </cell>
          <cell r="G20">
            <v>139</v>
          </cell>
          <cell r="H20" t="str">
            <v>=DATUM(J;3;28)+REST(24+19*REST(J;19);30)-(REST(24+19*REST(J;19);30)&gt;27)-REST(GANZZAHL(J+J/4)+REST(24+19*REST(J;19);30)-(REST(24+19*REST(J;19);30)&gt;27)+1;7)</v>
          </cell>
          <cell r="I20">
            <v>154</v>
          </cell>
          <cell r="J20">
            <v>36254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tabSelected="1" workbookViewId="0">
      <selection activeCell="E2" sqref="E2"/>
    </sheetView>
  </sheetViews>
  <sheetFormatPr baseColWidth="10" defaultColWidth="11.42578125" defaultRowHeight="18" customHeight="1" x14ac:dyDescent="0.25"/>
  <cols>
    <col min="1" max="1" width="2.7109375" style="1" customWidth="1"/>
    <col min="2" max="2" width="8.140625" style="1" customWidth="1"/>
    <col min="3" max="3" width="15.5703125" style="1" customWidth="1"/>
    <col min="4" max="4" width="12.42578125" style="1" customWidth="1"/>
    <col min="5" max="5" width="24.7109375" style="1" customWidth="1"/>
    <col min="6" max="6" width="16.140625" style="2" customWidth="1"/>
    <col min="7" max="12" width="4.42578125" style="1" customWidth="1"/>
    <col min="13" max="13" width="2.28515625" style="1" customWidth="1"/>
    <col min="14" max="14" width="6.140625" style="1" customWidth="1"/>
    <col min="15" max="15" width="6.140625" style="3" customWidth="1"/>
    <col min="16" max="16" width="6.140625" style="4" customWidth="1"/>
    <col min="17" max="17" width="3.28515625" style="1" customWidth="1"/>
    <col min="18" max="18" width="4.140625" style="5" customWidth="1"/>
    <col min="19" max="19" width="25.7109375" style="5" customWidth="1"/>
    <col min="20" max="20" width="11.42578125" style="5"/>
    <col min="21" max="21" width="12" style="5" customWidth="1"/>
    <col min="22" max="22" width="11.42578125" style="5"/>
    <col min="23" max="24" width="11.42578125" style="1"/>
    <col min="25" max="25" width="23.5703125" style="1" customWidth="1"/>
    <col min="26" max="16384" width="11.42578125" style="1"/>
  </cols>
  <sheetData>
    <row r="1" spans="2:27" ht="18" customHeight="1" x14ac:dyDescent="0.25">
      <c r="B1" s="307" t="s">
        <v>196</v>
      </c>
      <c r="C1" s="307"/>
      <c r="D1" s="307"/>
      <c r="E1" s="269" t="s">
        <v>187</v>
      </c>
      <c r="F1" s="308" t="s">
        <v>195</v>
      </c>
      <c r="G1" s="308"/>
      <c r="H1" s="308"/>
      <c r="I1" s="308"/>
      <c r="J1" s="308"/>
      <c r="K1" s="308"/>
      <c r="L1" s="308"/>
      <c r="N1" s="168"/>
      <c r="O1" s="169"/>
      <c r="P1" s="170"/>
      <c r="Q1" s="168"/>
      <c r="R1" s="171"/>
      <c r="T1" s="5">
        <f>SUM(T4:U13)</f>
        <v>58</v>
      </c>
      <c r="V1" s="5">
        <f>SUM(V4:V13)</f>
        <v>58</v>
      </c>
    </row>
    <row r="2" spans="2:27" ht="18" customHeight="1" x14ac:dyDescent="0.25">
      <c r="E2" s="290">
        <v>44821</v>
      </c>
      <c r="F2" s="289"/>
      <c r="G2" s="288"/>
      <c r="H2" s="6"/>
      <c r="I2" s="6"/>
      <c r="J2" s="6"/>
      <c r="K2" s="6"/>
      <c r="L2" s="6"/>
      <c r="M2" s="6"/>
      <c r="N2" s="172"/>
      <c r="O2" s="173"/>
      <c r="P2" s="170"/>
      <c r="Q2" s="168"/>
      <c r="R2" s="171"/>
      <c r="Y2" s="1" t="s">
        <v>184</v>
      </c>
    </row>
    <row r="3" spans="2:27" ht="18" customHeight="1" x14ac:dyDescent="0.25">
      <c r="B3" s="7" t="s">
        <v>0</v>
      </c>
      <c r="C3" s="7" t="s">
        <v>1</v>
      </c>
      <c r="D3" s="7" t="s">
        <v>2</v>
      </c>
      <c r="E3" s="8" t="s">
        <v>3</v>
      </c>
      <c r="F3" s="9" t="s">
        <v>4</v>
      </c>
      <c r="G3" s="315" t="s">
        <v>173</v>
      </c>
      <c r="H3" s="316"/>
      <c r="I3" s="316"/>
      <c r="J3" s="316"/>
      <c r="K3" s="316"/>
      <c r="L3" s="317"/>
      <c r="M3" s="50"/>
      <c r="N3" s="189"/>
      <c r="O3" s="185"/>
      <c r="P3" s="186"/>
      <c r="Q3" s="168"/>
      <c r="R3" s="171"/>
      <c r="S3" s="10" t="s">
        <v>4</v>
      </c>
      <c r="T3" s="11" t="s">
        <v>5</v>
      </c>
      <c r="U3" s="11" t="s">
        <v>6</v>
      </c>
      <c r="V3" s="11" t="s">
        <v>7</v>
      </c>
      <c r="Y3" s="1" t="s">
        <v>3</v>
      </c>
    </row>
    <row r="4" spans="2:27" ht="18" customHeight="1" x14ac:dyDescent="0.25">
      <c r="B4" s="12">
        <v>1</v>
      </c>
      <c r="C4" s="13">
        <v>44885</v>
      </c>
      <c r="D4" s="14" t="s">
        <v>11</v>
      </c>
      <c r="E4" s="12" t="s">
        <v>19</v>
      </c>
      <c r="F4" s="306" t="str">
        <f t="shared" ref="F4:F9" si="0">VLOOKUP(P4,$R$4:$S$8,2)</f>
        <v>Frank Reimann</v>
      </c>
      <c r="G4" s="246">
        <v>1</v>
      </c>
      <c r="H4" s="246">
        <v>4</v>
      </c>
      <c r="I4" s="246">
        <v>2</v>
      </c>
      <c r="J4" s="246">
        <v>3</v>
      </c>
      <c r="K4" s="246">
        <v>6</v>
      </c>
      <c r="L4" s="246">
        <v>5</v>
      </c>
      <c r="M4" s="51"/>
      <c r="N4" s="251"/>
      <c r="O4" s="188"/>
      <c r="P4" s="237">
        <v>1</v>
      </c>
      <c r="R4" s="214">
        <v>1</v>
      </c>
      <c r="S4" s="15" t="s">
        <v>10</v>
      </c>
      <c r="T4" s="16">
        <f>COUNTIFS($F$3:$F$36,S4)</f>
        <v>6</v>
      </c>
      <c r="U4" s="16">
        <f t="shared" ref="U4:U8" si="1">COUNTIFS($F$36:$P$49,S4)</f>
        <v>2</v>
      </c>
      <c r="V4" s="17">
        <f t="shared" ref="V4:V8" si="2">SUM(T4:U4)</f>
        <v>8</v>
      </c>
      <c r="Y4" s="47" t="s">
        <v>19</v>
      </c>
      <c r="Z4" s="47" t="s">
        <v>182</v>
      </c>
    </row>
    <row r="5" spans="2:27" ht="18" customHeight="1" x14ac:dyDescent="0.25">
      <c r="B5" s="12">
        <v>2</v>
      </c>
      <c r="C5" s="18">
        <v>44891</v>
      </c>
      <c r="D5" s="14" t="s">
        <v>8</v>
      </c>
      <c r="E5" s="12" t="s">
        <v>9</v>
      </c>
      <c r="F5" s="306" t="str">
        <f t="shared" si="0"/>
        <v>Heinz Heising</v>
      </c>
      <c r="G5" s="246">
        <v>2</v>
      </c>
      <c r="H5" s="246">
        <v>3</v>
      </c>
      <c r="I5" s="246">
        <v>4</v>
      </c>
      <c r="J5" s="246">
        <v>5</v>
      </c>
      <c r="K5" s="246">
        <v>6</v>
      </c>
      <c r="L5" s="246">
        <v>1</v>
      </c>
      <c r="M5" s="51"/>
      <c r="N5" s="251"/>
      <c r="O5" s="185"/>
      <c r="P5" s="237">
        <v>2</v>
      </c>
      <c r="R5" s="214">
        <v>2</v>
      </c>
      <c r="S5" s="17" t="s">
        <v>13</v>
      </c>
      <c r="T5" s="16">
        <f>COUNTIFS($F$3:$F$36,S5)</f>
        <v>5</v>
      </c>
      <c r="U5" s="16">
        <f t="shared" si="1"/>
        <v>2</v>
      </c>
      <c r="V5" s="17">
        <f t="shared" si="2"/>
        <v>7</v>
      </c>
      <c r="Y5" s="47" t="s">
        <v>9</v>
      </c>
      <c r="Z5" s="47" t="s">
        <v>181</v>
      </c>
    </row>
    <row r="6" spans="2:27" ht="18" customHeight="1" x14ac:dyDescent="0.25">
      <c r="B6" s="12">
        <v>3</v>
      </c>
      <c r="C6" s="18">
        <v>44905</v>
      </c>
      <c r="D6" s="14" t="s">
        <v>8</v>
      </c>
      <c r="E6" s="12" t="s">
        <v>12</v>
      </c>
      <c r="F6" s="306" t="str">
        <f t="shared" si="0"/>
        <v>Heinz Heising</v>
      </c>
      <c r="G6" s="246">
        <v>3</v>
      </c>
      <c r="H6" s="246">
        <v>2</v>
      </c>
      <c r="I6" s="246">
        <v>5</v>
      </c>
      <c r="J6" s="246">
        <v>4</v>
      </c>
      <c r="K6" s="246">
        <v>1</v>
      </c>
      <c r="L6" s="246">
        <v>6</v>
      </c>
      <c r="M6" s="51"/>
      <c r="N6" s="251"/>
      <c r="O6" s="185"/>
      <c r="P6" s="237">
        <v>2</v>
      </c>
      <c r="R6" s="214">
        <v>3</v>
      </c>
      <c r="S6" s="17" t="s">
        <v>15</v>
      </c>
      <c r="T6" s="16">
        <f>COUNTIFS($F$3:$F$36,S6)</f>
        <v>4</v>
      </c>
      <c r="U6" s="16">
        <f t="shared" si="1"/>
        <v>2</v>
      </c>
      <c r="V6" s="17">
        <f t="shared" si="2"/>
        <v>6</v>
      </c>
      <c r="Y6" s="47" t="s">
        <v>12</v>
      </c>
      <c r="Z6" s="47" t="s">
        <v>181</v>
      </c>
    </row>
    <row r="7" spans="2:27" ht="18" customHeight="1" x14ac:dyDescent="0.25">
      <c r="B7" s="12">
        <v>4</v>
      </c>
      <c r="C7" s="18">
        <v>44954</v>
      </c>
      <c r="D7" s="14" t="s">
        <v>8</v>
      </c>
      <c r="E7" s="12" t="s">
        <v>14</v>
      </c>
      <c r="F7" s="306" t="str">
        <f t="shared" si="0"/>
        <v>Frank Reimann</v>
      </c>
      <c r="G7" s="246">
        <v>4</v>
      </c>
      <c r="H7" s="246">
        <v>1</v>
      </c>
      <c r="I7" s="246">
        <v>5</v>
      </c>
      <c r="J7" s="246">
        <v>6</v>
      </c>
      <c r="K7" s="246">
        <v>3</v>
      </c>
      <c r="L7" s="246">
        <v>2</v>
      </c>
      <c r="M7" s="51"/>
      <c r="N7" s="251"/>
      <c r="O7" s="188"/>
      <c r="P7" s="237">
        <v>1</v>
      </c>
      <c r="R7" s="214">
        <v>4</v>
      </c>
      <c r="S7" s="17" t="s">
        <v>17</v>
      </c>
      <c r="T7" s="16">
        <f>COUNTIFS($F$3:$F$36,S7)</f>
        <v>6</v>
      </c>
      <c r="U7" s="16">
        <f t="shared" si="1"/>
        <v>1</v>
      </c>
      <c r="V7" s="17">
        <f>SUM(T7:U7)</f>
        <v>7</v>
      </c>
      <c r="Y7" s="47" t="s">
        <v>14</v>
      </c>
      <c r="Z7" s="47" t="s">
        <v>185</v>
      </c>
    </row>
    <row r="8" spans="2:27" ht="18" customHeight="1" x14ac:dyDescent="0.25">
      <c r="B8" s="12">
        <v>5</v>
      </c>
      <c r="C8" s="13">
        <v>44968</v>
      </c>
      <c r="D8" s="14" t="s">
        <v>8</v>
      </c>
      <c r="E8" s="12" t="s">
        <v>16</v>
      </c>
      <c r="F8" s="306" t="str">
        <f t="shared" si="0"/>
        <v>Heinz Heising</v>
      </c>
      <c r="G8" s="246">
        <v>5</v>
      </c>
      <c r="H8" s="246">
        <v>3</v>
      </c>
      <c r="I8" s="246">
        <v>2</v>
      </c>
      <c r="J8" s="246">
        <v>6</v>
      </c>
      <c r="K8" s="246">
        <v>1</v>
      </c>
      <c r="L8" s="246">
        <v>4</v>
      </c>
      <c r="M8" s="51"/>
      <c r="N8" s="251"/>
      <c r="O8" s="188"/>
      <c r="P8" s="237">
        <v>2</v>
      </c>
      <c r="R8" s="214">
        <v>5</v>
      </c>
      <c r="S8" s="17" t="s">
        <v>22</v>
      </c>
      <c r="T8" s="16">
        <f>COUNTIFS($F$3:$F$36,S8)</f>
        <v>0</v>
      </c>
      <c r="U8" s="16">
        <f t="shared" si="1"/>
        <v>1</v>
      </c>
      <c r="V8" s="17">
        <f t="shared" si="2"/>
        <v>1</v>
      </c>
      <c r="Y8" s="47" t="s">
        <v>16</v>
      </c>
      <c r="Z8" s="47" t="s">
        <v>180</v>
      </c>
    </row>
    <row r="9" spans="2:27" ht="18" customHeight="1" x14ac:dyDescent="0.25">
      <c r="B9" s="12">
        <v>6</v>
      </c>
      <c r="C9" s="13">
        <v>44975</v>
      </c>
      <c r="D9" s="14" t="s">
        <v>8</v>
      </c>
      <c r="E9" s="12" t="s">
        <v>18</v>
      </c>
      <c r="F9" s="306" t="str">
        <f t="shared" si="0"/>
        <v>Ewald Pferdekamp</v>
      </c>
      <c r="G9" s="246">
        <v>6</v>
      </c>
      <c r="H9" s="246">
        <v>5</v>
      </c>
      <c r="I9" s="246">
        <v>3</v>
      </c>
      <c r="J9" s="246">
        <v>2</v>
      </c>
      <c r="K9" s="246">
        <v>4</v>
      </c>
      <c r="L9" s="246">
        <v>1</v>
      </c>
      <c r="M9" s="51"/>
      <c r="N9" s="251"/>
      <c r="O9" s="185"/>
      <c r="P9" s="237">
        <v>3</v>
      </c>
      <c r="R9" s="214">
        <v>6</v>
      </c>
      <c r="S9" s="17"/>
      <c r="T9" s="16"/>
      <c r="U9" s="16"/>
      <c r="V9" s="17"/>
      <c r="Y9" s="47" t="s">
        <v>18</v>
      </c>
      <c r="Z9" s="47" t="s">
        <v>89</v>
      </c>
    </row>
    <row r="10" spans="2:27" ht="18" customHeight="1" x14ac:dyDescent="0.25">
      <c r="B10" s="19"/>
      <c r="C10" s="19"/>
      <c r="D10" s="20"/>
      <c r="E10" s="19"/>
      <c r="F10" s="21"/>
      <c r="G10" s="22"/>
      <c r="H10" s="22"/>
      <c r="I10" s="22"/>
      <c r="J10" s="22"/>
      <c r="K10" s="22"/>
      <c r="L10" s="22"/>
      <c r="M10" s="22"/>
      <c r="N10" s="185"/>
      <c r="O10" s="185"/>
      <c r="P10" s="186"/>
      <c r="Q10" s="168"/>
      <c r="R10" s="171"/>
      <c r="T10" s="23">
        <f>SUM(T4:T9)</f>
        <v>21</v>
      </c>
      <c r="U10" s="23">
        <f>SUM(U4:U9)</f>
        <v>8</v>
      </c>
      <c r="V10" s="23">
        <f>SUM(V4:V9)</f>
        <v>29</v>
      </c>
      <c r="Y10" s="47"/>
      <c r="Z10" s="47"/>
    </row>
    <row r="11" spans="2:27" ht="18" customHeight="1" x14ac:dyDescent="0.25">
      <c r="B11" s="7" t="s">
        <v>0</v>
      </c>
      <c r="C11" s="7" t="s">
        <v>1</v>
      </c>
      <c r="D11" s="7" t="s">
        <v>2</v>
      </c>
      <c r="E11" s="8" t="s">
        <v>20</v>
      </c>
      <c r="F11" s="24" t="s">
        <v>4</v>
      </c>
      <c r="G11" s="315" t="s">
        <v>173</v>
      </c>
      <c r="H11" s="316"/>
      <c r="I11" s="316"/>
      <c r="J11" s="316"/>
      <c r="K11" s="316"/>
      <c r="L11" s="317"/>
      <c r="M11" s="50"/>
      <c r="N11" s="189"/>
      <c r="O11" s="185"/>
      <c r="P11" s="186"/>
      <c r="Q11" s="168"/>
      <c r="R11" s="171"/>
      <c r="Y11" s="1" t="s">
        <v>20</v>
      </c>
      <c r="Z11" s="47"/>
    </row>
    <row r="12" spans="2:27" ht="18" customHeight="1" x14ac:dyDescent="0.25">
      <c r="B12" s="12">
        <v>1</v>
      </c>
      <c r="C12" s="18">
        <v>44856</v>
      </c>
      <c r="D12" s="14" t="s">
        <v>11</v>
      </c>
      <c r="E12" s="12" t="s">
        <v>144</v>
      </c>
      <c r="F12" s="306" t="str">
        <f>VLOOKUP(P12,$R$4:$S$8,2)</f>
        <v>Frank Reimann</v>
      </c>
      <c r="G12" s="246">
        <v>1</v>
      </c>
      <c r="H12" s="246">
        <v>3</v>
      </c>
      <c r="I12" s="246">
        <v>2</v>
      </c>
      <c r="J12" s="247"/>
      <c r="K12" s="247"/>
      <c r="L12" s="247"/>
      <c r="M12" s="51"/>
      <c r="N12" s="190"/>
      <c r="O12" s="185"/>
      <c r="P12" s="237">
        <v>1</v>
      </c>
      <c r="Q12" s="175"/>
      <c r="R12" s="175"/>
      <c r="S12"/>
      <c r="T12"/>
      <c r="U12"/>
      <c r="V12"/>
      <c r="Y12" s="47" t="s">
        <v>144</v>
      </c>
      <c r="Z12" s="47" t="s">
        <v>181</v>
      </c>
    </row>
    <row r="13" spans="2:27" ht="18" customHeight="1" x14ac:dyDescent="0.25">
      <c r="B13" s="12">
        <v>2</v>
      </c>
      <c r="C13" s="18">
        <v>44898</v>
      </c>
      <c r="D13" s="14" t="s">
        <v>11</v>
      </c>
      <c r="E13" s="12" t="s">
        <v>143</v>
      </c>
      <c r="F13" s="306" t="str">
        <f>VLOOKUP(P13,$R$4:$S$8,2)</f>
        <v>Ewald Pferdekamp</v>
      </c>
      <c r="G13" s="246">
        <v>2</v>
      </c>
      <c r="H13" s="246">
        <v>1</v>
      </c>
      <c r="I13" s="246">
        <v>3</v>
      </c>
      <c r="J13" s="247"/>
      <c r="K13" s="247"/>
      <c r="L13" s="247"/>
      <c r="M13" s="51"/>
      <c r="N13" s="190"/>
      <c r="O13" s="185"/>
      <c r="P13" s="237">
        <v>3</v>
      </c>
      <c r="Q13" s="175"/>
      <c r="R13" s="175"/>
      <c r="S13" s="23"/>
      <c r="Y13" s="47" t="s">
        <v>143</v>
      </c>
      <c r="Z13" s="47" t="s">
        <v>180</v>
      </c>
    </row>
    <row r="14" spans="2:27" ht="18" customHeight="1" x14ac:dyDescent="0.25">
      <c r="B14" s="12">
        <v>3</v>
      </c>
      <c r="C14" s="18">
        <v>44933</v>
      </c>
      <c r="D14" s="14" t="s">
        <v>11</v>
      </c>
      <c r="E14" s="12" t="s">
        <v>23</v>
      </c>
      <c r="F14" s="306" t="str">
        <f>VLOOKUP(P14,$R$4:$S$8,2)</f>
        <v>Frank Reimann</v>
      </c>
      <c r="G14" s="246">
        <v>3</v>
      </c>
      <c r="H14" s="246">
        <v>2</v>
      </c>
      <c r="I14" s="246">
        <v>1</v>
      </c>
      <c r="J14" s="247"/>
      <c r="K14" s="247"/>
      <c r="L14" s="247"/>
      <c r="M14" s="51"/>
      <c r="N14" s="190"/>
      <c r="O14" s="185"/>
      <c r="P14" s="237">
        <v>1</v>
      </c>
      <c r="Q14" s="175"/>
      <c r="R14" s="175"/>
      <c r="S14" s="23"/>
      <c r="Y14" s="47" t="s">
        <v>23</v>
      </c>
      <c r="Z14" s="47" t="s">
        <v>181</v>
      </c>
    </row>
    <row r="15" spans="2:27" ht="18" customHeight="1" x14ac:dyDescent="0.25">
      <c r="D15" s="20"/>
      <c r="E15" s="19"/>
      <c r="F15" s="21"/>
      <c r="G15" s="22"/>
      <c r="H15" s="22"/>
      <c r="I15" s="22"/>
      <c r="J15" s="22"/>
      <c r="K15" s="22"/>
      <c r="L15" s="22"/>
      <c r="M15" s="22"/>
      <c r="N15" s="185"/>
      <c r="O15" s="185"/>
      <c r="P15" s="186"/>
      <c r="Q15" s="175"/>
      <c r="R15" s="175"/>
      <c r="S15" s="25"/>
      <c r="T15" s="25"/>
      <c r="U15" s="25"/>
      <c r="V15" s="26"/>
      <c r="W15" s="26"/>
      <c r="X15" s="26"/>
      <c r="Y15" s="47"/>
      <c r="Z15" s="47"/>
      <c r="AA15" s="26"/>
    </row>
    <row r="16" spans="2:27" ht="18" customHeight="1" x14ac:dyDescent="0.25">
      <c r="B16" s="7" t="s">
        <v>0</v>
      </c>
      <c r="C16" s="7" t="s">
        <v>1</v>
      </c>
      <c r="D16" s="7" t="s">
        <v>2</v>
      </c>
      <c r="E16" s="27" t="s">
        <v>24</v>
      </c>
      <c r="F16" s="24" t="s">
        <v>4</v>
      </c>
      <c r="G16" s="315" t="s">
        <v>25</v>
      </c>
      <c r="H16" s="316"/>
      <c r="I16" s="316"/>
      <c r="J16" s="316"/>
      <c r="K16" s="316"/>
      <c r="L16" s="317"/>
      <c r="M16" s="50"/>
      <c r="N16" s="189"/>
      <c r="O16" s="185"/>
      <c r="Q16" s="175"/>
      <c r="R16" s="175"/>
      <c r="S16" s="28"/>
      <c r="T16" s="29"/>
      <c r="U16" s="29"/>
      <c r="V16" s="30"/>
      <c r="W16" s="30"/>
      <c r="X16" s="30"/>
      <c r="Y16" s="1" t="s">
        <v>24</v>
      </c>
      <c r="Z16" s="47"/>
      <c r="AA16" s="26"/>
    </row>
    <row r="17" spans="1:27" ht="18" customHeight="1" x14ac:dyDescent="0.25">
      <c r="B17" s="12">
        <v>1</v>
      </c>
      <c r="C17" s="18"/>
      <c r="D17" s="14" t="s">
        <v>26</v>
      </c>
      <c r="E17" s="12" t="s">
        <v>27</v>
      </c>
      <c r="F17" s="306" t="str">
        <f>VLOOKUP(P17,$R$4:$S$8,2)</f>
        <v>Karola Bleidiek</v>
      </c>
      <c r="G17" s="246">
        <v>1</v>
      </c>
      <c r="H17" s="246">
        <v>2</v>
      </c>
      <c r="I17" s="246">
        <v>3</v>
      </c>
      <c r="J17" s="246">
        <v>4</v>
      </c>
      <c r="K17" s="247"/>
      <c r="L17" s="247"/>
      <c r="M17" s="51"/>
      <c r="N17" s="190"/>
      <c r="O17" s="185"/>
      <c r="P17" s="237">
        <v>4</v>
      </c>
      <c r="Q17" s="175"/>
      <c r="R17" s="175"/>
      <c r="S17" s="28"/>
      <c r="T17" s="29"/>
      <c r="U17" s="29"/>
      <c r="V17" s="29"/>
      <c r="W17" s="30"/>
      <c r="X17" s="29"/>
      <c r="Y17" s="47" t="s">
        <v>27</v>
      </c>
      <c r="Z17" s="47" t="s">
        <v>191</v>
      </c>
      <c r="AA17" s="26"/>
    </row>
    <row r="18" spans="1:27" ht="18" customHeight="1" x14ac:dyDescent="0.25">
      <c r="B18" s="12">
        <v>2</v>
      </c>
      <c r="C18" s="18"/>
      <c r="D18" s="14" t="s">
        <v>26</v>
      </c>
      <c r="E18" s="12" t="s">
        <v>29</v>
      </c>
      <c r="F18" s="306" t="str">
        <f>VLOOKUP(P18,$R$4:$S$8,2)</f>
        <v>Karola Bleidiek</v>
      </c>
      <c r="G18" s="246">
        <v>2</v>
      </c>
      <c r="H18" s="246">
        <v>3</v>
      </c>
      <c r="I18" s="246">
        <v>4</v>
      </c>
      <c r="J18" s="246">
        <v>1</v>
      </c>
      <c r="K18" s="247"/>
      <c r="L18" s="247"/>
      <c r="M18" s="51"/>
      <c r="N18" s="190"/>
      <c r="O18" s="188"/>
      <c r="P18" s="237">
        <v>4</v>
      </c>
      <c r="Q18" s="175"/>
      <c r="R18" s="175"/>
      <c r="S18" s="28"/>
      <c r="T18" s="29"/>
      <c r="U18" s="29"/>
      <c r="V18" s="30"/>
      <c r="W18" s="30"/>
      <c r="X18" s="30"/>
      <c r="Y18" s="47" t="s">
        <v>29</v>
      </c>
      <c r="Z18" s="47" t="s">
        <v>192</v>
      </c>
      <c r="AA18" s="26"/>
    </row>
    <row r="19" spans="1:27" ht="18" customHeight="1" x14ac:dyDescent="0.25">
      <c r="B19" s="31">
        <v>3</v>
      </c>
      <c r="C19" s="18"/>
      <c r="D19" s="32" t="s">
        <v>26</v>
      </c>
      <c r="E19" s="31" t="s">
        <v>30</v>
      </c>
      <c r="F19" s="306" t="str">
        <f>VLOOKUP(P19,$R$4:$S$8,2)</f>
        <v>Ewald Pferdekamp</v>
      </c>
      <c r="G19" s="246">
        <v>3</v>
      </c>
      <c r="H19" s="246">
        <v>4</v>
      </c>
      <c r="I19" s="246">
        <v>1</v>
      </c>
      <c r="J19" s="246">
        <v>2</v>
      </c>
      <c r="K19" s="247"/>
      <c r="L19" s="247"/>
      <c r="M19" s="51"/>
      <c r="N19" s="190"/>
      <c r="O19" s="185"/>
      <c r="P19" s="237">
        <v>3</v>
      </c>
      <c r="Q19" s="175"/>
      <c r="R19" s="175"/>
      <c r="S19" s="28"/>
      <c r="T19" s="29"/>
      <c r="U19" s="29"/>
      <c r="V19" s="29"/>
      <c r="W19" s="29"/>
      <c r="X19" s="30"/>
      <c r="Y19" s="47" t="s">
        <v>30</v>
      </c>
      <c r="Z19" s="47" t="s">
        <v>193</v>
      </c>
      <c r="AA19" s="26"/>
    </row>
    <row r="20" spans="1:27" ht="18" customHeight="1" x14ac:dyDescent="0.25">
      <c r="B20" s="31">
        <v>4</v>
      </c>
      <c r="C20" s="18"/>
      <c r="D20" s="32" t="s">
        <v>26</v>
      </c>
      <c r="E20" s="31" t="s">
        <v>32</v>
      </c>
      <c r="F20" s="306" t="str">
        <f>VLOOKUP(P20,$R$4:$S$8,2)</f>
        <v>Heinz Heising</v>
      </c>
      <c r="G20" s="246">
        <v>4</v>
      </c>
      <c r="H20" s="246">
        <v>1</v>
      </c>
      <c r="I20" s="246">
        <v>2</v>
      </c>
      <c r="J20" s="246">
        <v>3</v>
      </c>
      <c r="K20" s="247"/>
      <c r="L20" s="247"/>
      <c r="M20" s="51"/>
      <c r="N20" s="190"/>
      <c r="O20" s="185"/>
      <c r="P20" s="237">
        <v>2</v>
      </c>
      <c r="Q20" s="175"/>
      <c r="R20" s="175"/>
      <c r="S20" s="28"/>
      <c r="T20" s="29"/>
      <c r="U20" s="29"/>
      <c r="V20" s="29"/>
      <c r="W20" s="29"/>
      <c r="X20" s="30"/>
      <c r="Y20" s="47" t="s">
        <v>32</v>
      </c>
      <c r="Z20" s="47" t="s">
        <v>193</v>
      </c>
      <c r="AA20" s="26"/>
    </row>
    <row r="21" spans="1:27" ht="18" customHeight="1" x14ac:dyDescent="0.25">
      <c r="D21" s="20"/>
      <c r="E21" s="19"/>
      <c r="F21" s="21"/>
      <c r="G21" s="33"/>
      <c r="H21" s="33"/>
      <c r="I21" s="33"/>
      <c r="J21" s="33"/>
      <c r="K21" s="33"/>
      <c r="L21" s="33"/>
      <c r="M21" s="33"/>
      <c r="N21" s="188"/>
      <c r="O21" s="185"/>
      <c r="P21" s="187"/>
      <c r="Q21" s="175"/>
      <c r="R21" s="175"/>
      <c r="S21" s="28"/>
      <c r="T21" s="29"/>
      <c r="U21" s="29"/>
      <c r="V21" s="30"/>
      <c r="W21" s="30"/>
      <c r="X21" s="29"/>
      <c r="Y21" s="47"/>
      <c r="Z21" s="47"/>
      <c r="AA21" s="26"/>
    </row>
    <row r="22" spans="1:27" ht="18" customHeight="1" x14ac:dyDescent="0.25">
      <c r="B22" s="7" t="s">
        <v>0</v>
      </c>
      <c r="C22" s="7" t="s">
        <v>1</v>
      </c>
      <c r="D22" s="7" t="s">
        <v>2</v>
      </c>
      <c r="E22" s="8" t="s">
        <v>35</v>
      </c>
      <c r="F22" s="24" t="s">
        <v>4</v>
      </c>
      <c r="G22" s="315" t="s">
        <v>173</v>
      </c>
      <c r="H22" s="316"/>
      <c r="I22" s="316"/>
      <c r="J22" s="316"/>
      <c r="K22" s="316"/>
      <c r="L22" s="317"/>
      <c r="M22" s="50"/>
      <c r="N22" s="189"/>
      <c r="O22" s="185"/>
      <c r="P22" s="186"/>
      <c r="Q22" s="178"/>
      <c r="R22" s="171"/>
      <c r="Y22" s="1" t="s">
        <v>35</v>
      </c>
      <c r="Z22" s="47"/>
    </row>
    <row r="23" spans="1:27" ht="18" customHeight="1" x14ac:dyDescent="0.25">
      <c r="B23" s="12">
        <v>1</v>
      </c>
      <c r="C23" s="18">
        <v>44849</v>
      </c>
      <c r="D23" s="12" t="s">
        <v>11</v>
      </c>
      <c r="E23" s="12" t="s">
        <v>36</v>
      </c>
      <c r="F23" s="306" t="str">
        <f>VLOOKUP(P23,$R$4:$S$8,2)</f>
        <v>Karola Bleidiek</v>
      </c>
      <c r="G23" s="246">
        <v>1</v>
      </c>
      <c r="H23" s="246">
        <v>2</v>
      </c>
      <c r="I23" s="246">
        <v>3</v>
      </c>
      <c r="J23" s="246">
        <v>4</v>
      </c>
      <c r="K23" s="247"/>
      <c r="L23" s="247"/>
      <c r="M23" s="51"/>
      <c r="N23" s="190"/>
      <c r="O23" s="185"/>
      <c r="P23" s="237">
        <v>4</v>
      </c>
      <c r="Q23" s="178"/>
      <c r="R23" s="171"/>
      <c r="Y23" s="47" t="s">
        <v>36</v>
      </c>
      <c r="Z23" s="47" t="s">
        <v>192</v>
      </c>
    </row>
    <row r="24" spans="1:27" ht="18" customHeight="1" x14ac:dyDescent="0.25">
      <c r="B24" s="12">
        <v>2</v>
      </c>
      <c r="C24" s="18">
        <v>44877</v>
      </c>
      <c r="D24" s="12" t="s">
        <v>11</v>
      </c>
      <c r="E24" s="12" t="s">
        <v>102</v>
      </c>
      <c r="F24" s="306" t="str">
        <f>VLOOKUP(P24,$R$4:$S$8,2)</f>
        <v>Karola Bleidiek</v>
      </c>
      <c r="G24" s="246">
        <v>2</v>
      </c>
      <c r="H24" s="246">
        <v>3</v>
      </c>
      <c r="I24" s="246">
        <v>4</v>
      </c>
      <c r="J24" s="246">
        <v>1</v>
      </c>
      <c r="K24" s="247"/>
      <c r="L24" s="247"/>
      <c r="M24" s="51"/>
      <c r="N24" s="175"/>
      <c r="O24" s="169"/>
      <c r="P24" s="237">
        <v>4</v>
      </c>
      <c r="Q24" s="178"/>
      <c r="R24" s="171"/>
      <c r="Y24" s="47" t="s">
        <v>102</v>
      </c>
      <c r="Z24" s="47" t="s">
        <v>192</v>
      </c>
    </row>
    <row r="25" spans="1:27" ht="18" customHeight="1" x14ac:dyDescent="0.25">
      <c r="A25" s="5"/>
      <c r="B25" s="12">
        <v>3</v>
      </c>
      <c r="C25" s="18">
        <v>44905</v>
      </c>
      <c r="D25" s="12" t="s">
        <v>11</v>
      </c>
      <c r="E25" s="12" t="s">
        <v>38</v>
      </c>
      <c r="F25" s="306" t="str">
        <f>VLOOKUP(P25,$R$4:$S$8,2)</f>
        <v>Karola Bleidiek</v>
      </c>
      <c r="G25" s="246">
        <v>3</v>
      </c>
      <c r="H25" s="246">
        <v>4</v>
      </c>
      <c r="I25" s="246">
        <v>1</v>
      </c>
      <c r="J25" s="246">
        <v>2</v>
      </c>
      <c r="K25" s="247"/>
      <c r="L25" s="247"/>
      <c r="M25" s="51"/>
      <c r="N25" s="175"/>
      <c r="O25" s="169"/>
      <c r="P25" s="237">
        <v>4</v>
      </c>
      <c r="Q25" s="178"/>
      <c r="R25" s="171"/>
      <c r="Y25" s="47" t="s">
        <v>38</v>
      </c>
      <c r="Z25" s="47" t="s">
        <v>194</v>
      </c>
    </row>
    <row r="26" spans="1:27" ht="18" customHeight="1" x14ac:dyDescent="0.25">
      <c r="B26" s="12">
        <v>4</v>
      </c>
      <c r="C26" s="18">
        <v>44940</v>
      </c>
      <c r="D26" s="12" t="s">
        <v>11</v>
      </c>
      <c r="E26" s="12" t="s">
        <v>39</v>
      </c>
      <c r="F26" s="306" t="str">
        <f>VLOOKUP(P26,$R$4:$S$8,2)</f>
        <v>Karola Bleidiek</v>
      </c>
      <c r="G26" s="246">
        <v>4</v>
      </c>
      <c r="H26" s="246">
        <v>3</v>
      </c>
      <c r="I26" s="246">
        <v>2</v>
      </c>
      <c r="J26" s="246">
        <v>1</v>
      </c>
      <c r="K26" s="247"/>
      <c r="L26" s="247"/>
      <c r="M26" s="51"/>
      <c r="N26" s="175"/>
      <c r="O26" s="169"/>
      <c r="P26" s="237">
        <v>4</v>
      </c>
      <c r="Q26" s="178"/>
      <c r="R26" s="171"/>
      <c r="Y26" s="47" t="s">
        <v>39</v>
      </c>
      <c r="Z26" s="47" t="s">
        <v>192</v>
      </c>
    </row>
    <row r="27" spans="1:27" s="5" customFormat="1" ht="18" customHeight="1" x14ac:dyDescent="0.25">
      <c r="A27" s="1"/>
      <c r="B27" s="1"/>
      <c r="C27" s="1"/>
      <c r="D27" s="1"/>
      <c r="E27" s="1"/>
      <c r="F27" s="2"/>
      <c r="G27" s="22"/>
      <c r="H27" s="22"/>
      <c r="I27" s="22"/>
      <c r="J27" s="22"/>
      <c r="K27" s="22"/>
      <c r="L27" s="22"/>
      <c r="M27" s="22"/>
      <c r="N27" s="172"/>
      <c r="O27" s="169"/>
      <c r="P27" s="170"/>
      <c r="Q27" s="178"/>
      <c r="R27" s="171"/>
      <c r="W27" s="1"/>
      <c r="X27" s="1"/>
      <c r="Y27" s="47"/>
      <c r="Z27" s="47"/>
      <c r="AA27" s="1"/>
    </row>
    <row r="28" spans="1:27" s="5" customFormat="1" ht="18" customHeight="1" x14ac:dyDescent="0.25">
      <c r="A28" s="1"/>
      <c r="B28" s="7" t="s">
        <v>0</v>
      </c>
      <c r="C28" s="7" t="s">
        <v>1</v>
      </c>
      <c r="D28" s="7" t="s">
        <v>2</v>
      </c>
      <c r="E28" s="8" t="s">
        <v>41</v>
      </c>
      <c r="F28" s="24" t="s">
        <v>4</v>
      </c>
      <c r="G28" s="315" t="s">
        <v>173</v>
      </c>
      <c r="H28" s="316"/>
      <c r="I28" s="316"/>
      <c r="J28" s="316"/>
      <c r="K28" s="316"/>
      <c r="L28" s="317"/>
      <c r="M28" s="50"/>
      <c r="N28" s="174"/>
      <c r="O28" s="169"/>
      <c r="P28" s="170"/>
      <c r="Q28" s="178"/>
      <c r="R28" s="171"/>
      <c r="W28" s="1"/>
      <c r="X28" s="1"/>
      <c r="Y28" s="1" t="s">
        <v>41</v>
      </c>
      <c r="Z28" s="47"/>
      <c r="AA28" s="1"/>
    </row>
    <row r="29" spans="1:27" s="5" customFormat="1" ht="18" customHeight="1" x14ac:dyDescent="0.25">
      <c r="A29" s="1"/>
      <c r="B29" s="12">
        <v>1</v>
      </c>
      <c r="C29" s="18">
        <v>44856</v>
      </c>
      <c r="D29" s="12" t="s">
        <v>11</v>
      </c>
      <c r="E29" s="31" t="s">
        <v>190</v>
      </c>
      <c r="F29" s="306" t="str">
        <f>VLOOKUP(P29,$R$4:$S$8,2)</f>
        <v>Ewald Pferdekamp</v>
      </c>
      <c r="G29" s="246">
        <v>1</v>
      </c>
      <c r="H29" s="246">
        <v>4</v>
      </c>
      <c r="I29" s="246">
        <v>3</v>
      </c>
      <c r="J29" s="246">
        <v>2</v>
      </c>
      <c r="K29" s="247"/>
      <c r="L29" s="247"/>
      <c r="M29" s="35"/>
      <c r="N29" s="179"/>
      <c r="O29" s="169"/>
      <c r="P29" s="237">
        <v>3</v>
      </c>
      <c r="Q29" s="178"/>
      <c r="R29" s="171"/>
      <c r="W29" s="1"/>
      <c r="X29" s="1"/>
      <c r="Y29" s="47" t="s">
        <v>190</v>
      </c>
      <c r="Z29" s="47" t="s">
        <v>189</v>
      </c>
      <c r="AA29" s="1"/>
    </row>
    <row r="30" spans="1:27" s="5" customFormat="1" ht="18" customHeight="1" x14ac:dyDescent="0.25">
      <c r="A30" s="1"/>
      <c r="B30" s="12">
        <v>2</v>
      </c>
      <c r="C30" s="18">
        <v>44871</v>
      </c>
      <c r="D30" s="12" t="s">
        <v>11</v>
      </c>
      <c r="E30" s="31" t="s">
        <v>42</v>
      </c>
      <c r="F30" s="306" t="str">
        <f>VLOOKUP(P30,$R$4:$S$8,2)</f>
        <v>Frank Reimann</v>
      </c>
      <c r="G30" s="246">
        <v>2</v>
      </c>
      <c r="H30" s="246">
        <v>3</v>
      </c>
      <c r="I30" s="246">
        <v>4</v>
      </c>
      <c r="J30" s="246">
        <v>1</v>
      </c>
      <c r="K30" s="247"/>
      <c r="L30" s="247"/>
      <c r="M30" s="52"/>
      <c r="N30" s="180"/>
      <c r="O30" s="169"/>
      <c r="P30" s="237">
        <v>1</v>
      </c>
      <c r="Q30" s="171"/>
      <c r="R30" s="171"/>
      <c r="W30" s="1"/>
      <c r="X30" s="1"/>
      <c r="Y30" s="47" t="s">
        <v>42</v>
      </c>
      <c r="Z30" s="47" t="s">
        <v>182</v>
      </c>
      <c r="AA30" s="1"/>
    </row>
    <row r="31" spans="1:27" s="5" customFormat="1" ht="18" customHeight="1" x14ac:dyDescent="0.25">
      <c r="A31" s="1"/>
      <c r="B31" s="12">
        <v>3</v>
      </c>
      <c r="C31" s="18">
        <v>44877</v>
      </c>
      <c r="D31" s="12" t="s">
        <v>11</v>
      </c>
      <c r="E31" s="31" t="s">
        <v>33</v>
      </c>
      <c r="F31" s="306" t="str">
        <f>VLOOKUP(P31,$R$4:$S$8,2)</f>
        <v>Frank Reimann</v>
      </c>
      <c r="G31" s="246">
        <v>3</v>
      </c>
      <c r="H31" s="246">
        <v>2</v>
      </c>
      <c r="I31" s="246">
        <v>1</v>
      </c>
      <c r="J31" s="246">
        <v>4</v>
      </c>
      <c r="K31" s="247"/>
      <c r="L31" s="247"/>
      <c r="M31" s="52"/>
      <c r="N31" s="180"/>
      <c r="O31" s="169"/>
      <c r="P31" s="237">
        <v>1</v>
      </c>
      <c r="Q31" s="168"/>
      <c r="R31" s="171"/>
      <c r="W31" s="1"/>
      <c r="X31" s="1"/>
      <c r="Y31" s="47" t="s">
        <v>33</v>
      </c>
      <c r="Z31" s="47" t="s">
        <v>185</v>
      </c>
      <c r="AA31" s="1"/>
    </row>
    <row r="32" spans="1:27" s="5" customFormat="1" ht="18" customHeight="1" x14ac:dyDescent="0.25">
      <c r="A32" s="1"/>
      <c r="B32" s="12">
        <v>4</v>
      </c>
      <c r="C32" s="18">
        <v>44912</v>
      </c>
      <c r="D32" s="12" t="s">
        <v>11</v>
      </c>
      <c r="E32" s="31" t="s">
        <v>34</v>
      </c>
      <c r="F32" s="306" t="str">
        <f>VLOOKUP(P32,$R$4:$S$8,2)</f>
        <v>Heinz Heising</v>
      </c>
      <c r="G32" s="246">
        <v>4</v>
      </c>
      <c r="H32" s="246">
        <v>1</v>
      </c>
      <c r="I32" s="246">
        <v>2</v>
      </c>
      <c r="J32" s="246">
        <v>3</v>
      </c>
      <c r="K32" s="247"/>
      <c r="L32" s="247"/>
      <c r="M32" s="35"/>
      <c r="N32" s="179"/>
      <c r="O32" s="169"/>
      <c r="P32" s="237">
        <v>2</v>
      </c>
      <c r="Q32" s="168"/>
      <c r="R32" s="171"/>
      <c r="W32" s="1"/>
      <c r="X32" s="1"/>
      <c r="Y32" s="47" t="s">
        <v>34</v>
      </c>
      <c r="Z32" s="47" t="s">
        <v>180</v>
      </c>
      <c r="AA32" s="1"/>
    </row>
    <row r="33" spans="1:27" s="5" customFormat="1" ht="18" customHeight="1" x14ac:dyDescent="0.25">
      <c r="A33" s="1"/>
      <c r="B33" s="19"/>
      <c r="C33" s="34"/>
      <c r="D33" s="19"/>
      <c r="E33" s="19"/>
      <c r="F33" s="21"/>
      <c r="G33" s="35"/>
      <c r="H33" s="35"/>
      <c r="I33" s="35"/>
      <c r="J33" s="35"/>
      <c r="K33" s="35"/>
      <c r="L33" s="35"/>
      <c r="M33" s="35"/>
      <c r="N33" s="179"/>
      <c r="O33" s="176"/>
      <c r="P33" s="170"/>
      <c r="Q33" s="168"/>
      <c r="R33" s="171"/>
      <c r="W33" s="1"/>
      <c r="X33" s="1"/>
      <c r="Y33" s="47"/>
      <c r="Z33" s="47"/>
      <c r="AA33" s="1"/>
    </row>
    <row r="34" spans="1:27" s="5" customFormat="1" ht="18" customHeight="1" x14ac:dyDescent="0.25">
      <c r="A34" s="1"/>
      <c r="B34" s="36" t="s">
        <v>43</v>
      </c>
      <c r="C34" s="34"/>
      <c r="D34" s="19"/>
      <c r="E34" s="19"/>
      <c r="F34" s="21"/>
      <c r="G34" s="35"/>
      <c r="H34" s="35"/>
      <c r="I34" s="35"/>
      <c r="J34" s="35"/>
      <c r="K34" s="35"/>
      <c r="L34" s="35"/>
      <c r="M34" s="35"/>
      <c r="N34" s="179"/>
      <c r="O34" s="176"/>
      <c r="P34" s="170"/>
      <c r="Q34" s="168"/>
      <c r="R34" s="171"/>
      <c r="W34" s="1"/>
      <c r="X34" s="1"/>
      <c r="Y34" s="47"/>
      <c r="Z34" s="47"/>
      <c r="AA34" s="1"/>
    </row>
    <row r="35" spans="1:27" s="5" customFormat="1" ht="30" customHeight="1" x14ac:dyDescent="0.25">
      <c r="A35" s="1"/>
      <c r="B35" s="19"/>
      <c r="C35" s="34"/>
      <c r="D35" s="19"/>
      <c r="E35" s="19"/>
      <c r="F35" s="21"/>
      <c r="G35" s="35"/>
      <c r="H35" s="35"/>
      <c r="I35" s="35"/>
      <c r="J35" s="35"/>
      <c r="K35" s="35"/>
      <c r="L35" s="35"/>
      <c r="M35" s="35"/>
      <c r="N35" s="179"/>
      <c r="O35" s="176"/>
      <c r="P35" s="170"/>
      <c r="Q35" s="168"/>
      <c r="R35" s="171"/>
      <c r="W35" s="1"/>
      <c r="X35" s="1"/>
      <c r="Y35" s="47"/>
      <c r="Z35" s="47"/>
      <c r="AA35" s="1"/>
    </row>
    <row r="36" spans="1:27" s="5" customFormat="1" ht="18" customHeight="1" thickBot="1" x14ac:dyDescent="0.3">
      <c r="A36" s="1"/>
      <c r="B36" s="37"/>
      <c r="C36" s="37"/>
      <c r="D36" s="38"/>
      <c r="E36" s="1"/>
      <c r="F36" s="2"/>
      <c r="G36" s="39"/>
      <c r="H36" s="39"/>
      <c r="I36" s="39"/>
      <c r="J36" s="39"/>
      <c r="K36" s="39"/>
      <c r="L36" s="39"/>
      <c r="M36" s="54"/>
      <c r="N36" s="168"/>
      <c r="O36" s="169"/>
      <c r="P36" s="170"/>
      <c r="Q36" s="168"/>
      <c r="R36" s="171"/>
      <c r="W36" s="1"/>
      <c r="X36" s="1"/>
      <c r="Y36" s="47"/>
      <c r="Z36" s="47"/>
      <c r="AA36" s="1"/>
    </row>
    <row r="37" spans="1:27" s="5" customFormat="1" ht="18" customHeight="1" thickBot="1" x14ac:dyDescent="0.3">
      <c r="A37" s="1"/>
      <c r="B37" s="215" t="s">
        <v>0</v>
      </c>
      <c r="C37" s="215" t="s">
        <v>1</v>
      </c>
      <c r="D37" s="215" t="s">
        <v>2</v>
      </c>
      <c r="E37" s="216" t="s">
        <v>44</v>
      </c>
      <c r="F37" s="236" t="s">
        <v>45</v>
      </c>
      <c r="G37" s="318" t="s">
        <v>46</v>
      </c>
      <c r="H37" s="319"/>
      <c r="I37" s="319"/>
      <c r="J37" s="319"/>
      <c r="K37" s="319"/>
      <c r="L37" s="320"/>
      <c r="M37" s="53"/>
      <c r="N37" s="181"/>
      <c r="O37" s="182"/>
      <c r="P37" s="170"/>
      <c r="Q37" s="168"/>
      <c r="R37" s="171"/>
      <c r="W37" s="1"/>
      <c r="X37" s="1"/>
      <c r="Y37" s="47"/>
      <c r="Z37" s="47"/>
      <c r="AA37" s="1"/>
    </row>
    <row r="38" spans="1:27" s="5" customFormat="1" ht="18" customHeight="1" x14ac:dyDescent="0.25">
      <c r="A38" s="1"/>
      <c r="B38" s="217">
        <v>1</v>
      </c>
      <c r="C38" s="218">
        <v>44884</v>
      </c>
      <c r="D38" s="219" t="s">
        <v>11</v>
      </c>
      <c r="E38" s="219" t="s">
        <v>103</v>
      </c>
      <c r="F38" s="220"/>
      <c r="G38" s="321" t="str">
        <f>VLOOKUP(P38,$R$4:$S$8,2)</f>
        <v>Ewald Pferdekamp</v>
      </c>
      <c r="H38" s="322"/>
      <c r="I38" s="322"/>
      <c r="J38" s="322"/>
      <c r="K38" s="322"/>
      <c r="L38" s="323"/>
      <c r="M38" s="21"/>
      <c r="N38" s="177"/>
      <c r="O38" s="182"/>
      <c r="P38" s="237">
        <v>3</v>
      </c>
      <c r="Q38" s="168"/>
      <c r="R38" s="171"/>
      <c r="W38" s="1"/>
      <c r="X38" s="1"/>
      <c r="Y38" s="47"/>
      <c r="Z38" s="47"/>
      <c r="AA38" s="1"/>
    </row>
    <row r="39" spans="1:27" s="5" customFormat="1" ht="18" customHeight="1" thickBot="1" x14ac:dyDescent="0.3">
      <c r="A39" s="1"/>
      <c r="B39" s="221" t="s">
        <v>175</v>
      </c>
      <c r="C39" s="222">
        <v>44885</v>
      </c>
      <c r="D39" s="223"/>
      <c r="E39" s="223"/>
      <c r="F39" s="224"/>
      <c r="G39" s="309" t="str">
        <f t="shared" ref="G39:G45" si="3">VLOOKUP(P39,$R$4:$S$8,2)</f>
        <v>Heinz Heising</v>
      </c>
      <c r="H39" s="310"/>
      <c r="I39" s="310"/>
      <c r="J39" s="310"/>
      <c r="K39" s="310"/>
      <c r="L39" s="311"/>
      <c r="M39" s="21"/>
      <c r="N39" s="177"/>
      <c r="O39" s="182"/>
      <c r="P39" s="237">
        <v>2</v>
      </c>
      <c r="Q39" s="168"/>
      <c r="R39" s="171"/>
      <c r="W39" s="1"/>
      <c r="X39" s="1"/>
      <c r="Y39" s="47"/>
      <c r="Z39" s="47"/>
      <c r="AA39" s="1"/>
    </row>
    <row r="40" spans="1:27" s="5" customFormat="1" ht="18" customHeight="1" thickBot="1" x14ac:dyDescent="0.3">
      <c r="A40" s="1"/>
      <c r="B40" s="225">
        <v>1</v>
      </c>
      <c r="C40" s="226"/>
      <c r="D40" s="227" t="s">
        <v>11</v>
      </c>
      <c r="E40" s="227" t="s">
        <v>172</v>
      </c>
      <c r="F40" s="228"/>
      <c r="G40" s="324" t="str">
        <f t="shared" si="3"/>
        <v>Frank Reimann</v>
      </c>
      <c r="H40" s="325"/>
      <c r="I40" s="325"/>
      <c r="J40" s="325"/>
      <c r="K40" s="325"/>
      <c r="L40" s="326"/>
      <c r="M40" s="21"/>
      <c r="N40" s="177"/>
      <c r="O40" s="182"/>
      <c r="P40" s="237">
        <v>1</v>
      </c>
      <c r="Q40" s="168"/>
      <c r="R40" s="171"/>
      <c r="W40" s="1"/>
      <c r="X40" s="1"/>
      <c r="Y40" s="47"/>
      <c r="Z40" s="47"/>
      <c r="AA40" s="1"/>
    </row>
    <row r="41" spans="1:27" s="5" customFormat="1" ht="18" customHeight="1" x14ac:dyDescent="0.25">
      <c r="A41" s="1"/>
      <c r="B41" s="229"/>
      <c r="C41" s="199"/>
      <c r="D41" s="199"/>
      <c r="E41" s="198" t="s">
        <v>178</v>
      </c>
      <c r="F41" s="230"/>
      <c r="G41" s="321" t="str">
        <f t="shared" si="3"/>
        <v>Frank Reimann</v>
      </c>
      <c r="H41" s="322"/>
      <c r="I41" s="322"/>
      <c r="J41" s="322"/>
      <c r="K41" s="322"/>
      <c r="L41" s="323"/>
      <c r="M41" s="40"/>
      <c r="N41" s="178"/>
      <c r="O41" s="169"/>
      <c r="P41" s="237">
        <v>1</v>
      </c>
      <c r="Q41" s="168"/>
      <c r="R41" s="171"/>
      <c r="W41" s="1"/>
      <c r="X41" s="1"/>
      <c r="Y41" s="47"/>
      <c r="Z41" s="47"/>
      <c r="AA41" s="1"/>
    </row>
    <row r="42" spans="1:27" s="5" customFormat="1" ht="18" customHeight="1" x14ac:dyDescent="0.25">
      <c r="A42" s="1"/>
      <c r="B42" s="231"/>
      <c r="C42" s="191"/>
      <c r="D42" s="191"/>
      <c r="E42" s="192"/>
      <c r="F42" s="191"/>
      <c r="G42" s="312" t="str">
        <f t="shared" si="3"/>
        <v>Heinz Heising</v>
      </c>
      <c r="H42" s="313"/>
      <c r="I42" s="313"/>
      <c r="J42" s="313"/>
      <c r="K42" s="313"/>
      <c r="L42" s="314"/>
      <c r="M42" s="39"/>
      <c r="N42" s="168"/>
      <c r="O42" s="169"/>
      <c r="P42" s="237">
        <v>2</v>
      </c>
      <c r="Q42" s="168"/>
      <c r="R42" s="171"/>
      <c r="W42" s="1"/>
      <c r="X42" s="1"/>
      <c r="Y42" s="47"/>
      <c r="Z42" s="47"/>
      <c r="AA42" s="1"/>
    </row>
    <row r="43" spans="1:27" s="5" customFormat="1" ht="18" customHeight="1" x14ac:dyDescent="0.25">
      <c r="A43" s="1"/>
      <c r="B43" s="231"/>
      <c r="C43" s="191"/>
      <c r="D43" s="191"/>
      <c r="E43" s="192"/>
      <c r="F43" s="191"/>
      <c r="G43" s="312" t="str">
        <f t="shared" si="3"/>
        <v>Ewald Pferdekamp</v>
      </c>
      <c r="H43" s="313"/>
      <c r="I43" s="313"/>
      <c r="J43" s="313"/>
      <c r="K43" s="313"/>
      <c r="L43" s="314"/>
      <c r="M43" s="39"/>
      <c r="N43" s="168"/>
      <c r="O43" s="169"/>
      <c r="P43" s="237">
        <v>3</v>
      </c>
      <c r="Q43" s="168"/>
      <c r="R43" s="171"/>
      <c r="W43" s="1"/>
      <c r="X43" s="1"/>
      <c r="Y43" s="47"/>
      <c r="Z43" s="47"/>
      <c r="AA43" s="1"/>
    </row>
    <row r="44" spans="1:27" s="5" customFormat="1" ht="18" customHeight="1" x14ac:dyDescent="0.25">
      <c r="A44" s="1"/>
      <c r="B44" s="233"/>
      <c r="C44" s="234"/>
      <c r="D44" s="234"/>
      <c r="E44" s="235"/>
      <c r="F44" s="234"/>
      <c r="G44" s="312" t="str">
        <f t="shared" si="3"/>
        <v>Karola Bleidiek</v>
      </c>
      <c r="H44" s="313"/>
      <c r="I44" s="313"/>
      <c r="J44" s="313"/>
      <c r="K44" s="313"/>
      <c r="L44" s="314"/>
      <c r="M44" s="39"/>
      <c r="N44" s="168"/>
      <c r="O44" s="169"/>
      <c r="P44" s="237">
        <v>4</v>
      </c>
      <c r="Q44" s="168"/>
      <c r="R44" s="171"/>
      <c r="W44" s="1"/>
      <c r="X44" s="1"/>
      <c r="Y44" s="47"/>
      <c r="Z44" s="47"/>
      <c r="AA44" s="1"/>
    </row>
    <row r="45" spans="1:27" s="3" customFormat="1" ht="18" customHeight="1" thickBot="1" x14ac:dyDescent="0.3">
      <c r="A45" s="1"/>
      <c r="B45" s="232"/>
      <c r="C45" s="205"/>
      <c r="D45" s="205"/>
      <c r="E45" s="204"/>
      <c r="F45" s="205"/>
      <c r="G45" s="309" t="str">
        <f t="shared" si="3"/>
        <v>Iris Krause</v>
      </c>
      <c r="H45" s="310"/>
      <c r="I45" s="310"/>
      <c r="J45" s="310"/>
      <c r="K45" s="310"/>
      <c r="L45" s="311"/>
      <c r="M45" s="39"/>
      <c r="N45" s="168"/>
      <c r="O45" s="169"/>
      <c r="P45" s="237">
        <v>5</v>
      </c>
      <c r="Q45" s="168"/>
      <c r="R45" s="171"/>
      <c r="S45" s="5"/>
      <c r="T45" s="5"/>
      <c r="U45" s="5"/>
      <c r="V45" s="5"/>
      <c r="W45" s="1"/>
      <c r="X45" s="1"/>
      <c r="Y45" s="47"/>
      <c r="Z45" s="47"/>
      <c r="AA45" s="1"/>
    </row>
    <row r="46" spans="1:27" s="3" customFormat="1" ht="18" customHeight="1" x14ac:dyDescent="0.25">
      <c r="A46" s="1"/>
      <c r="B46" s="1"/>
      <c r="C46" s="1"/>
      <c r="D46" s="1"/>
      <c r="E46" s="4"/>
      <c r="F46" s="1"/>
      <c r="G46" s="39"/>
      <c r="H46" s="39"/>
      <c r="I46" s="39"/>
      <c r="J46" s="39"/>
      <c r="K46" s="39"/>
      <c r="L46" s="39"/>
      <c r="M46" s="39"/>
      <c r="N46" s="168"/>
      <c r="O46" s="169"/>
      <c r="P46" s="4"/>
      <c r="Q46" s="168"/>
      <c r="R46" s="171"/>
      <c r="S46" s="5"/>
      <c r="T46" s="5"/>
      <c r="U46" s="5"/>
      <c r="V46" s="5"/>
      <c r="W46" s="1"/>
      <c r="X46" s="1"/>
      <c r="Y46" s="47"/>
      <c r="Z46" s="47"/>
      <c r="AA46" s="1"/>
    </row>
    <row r="47" spans="1:27" s="3" customFormat="1" ht="18" customHeight="1" x14ac:dyDescent="0.25">
      <c r="A47" s="1"/>
      <c r="B47" s="1"/>
      <c r="C47" s="1"/>
      <c r="D47" s="1"/>
      <c r="E47" s="4"/>
      <c r="F47" s="1"/>
      <c r="G47" s="39"/>
      <c r="H47" s="39"/>
      <c r="I47" s="39"/>
      <c r="J47" s="39"/>
      <c r="K47" s="39"/>
      <c r="L47" s="39"/>
      <c r="M47" s="39"/>
      <c r="N47" s="168"/>
      <c r="O47" s="169"/>
      <c r="P47" s="170"/>
      <c r="Q47" s="168"/>
      <c r="R47" s="171"/>
      <c r="S47" s="5"/>
      <c r="T47" s="5"/>
      <c r="U47" s="5"/>
      <c r="V47" s="5"/>
      <c r="W47" s="1"/>
      <c r="X47" s="1"/>
      <c r="Y47" s="47"/>
      <c r="Z47" s="47"/>
      <c r="AA47" s="1"/>
    </row>
    <row r="48" spans="1:27" s="3" customFormat="1" ht="18" customHeight="1" x14ac:dyDescent="0.25">
      <c r="A48" s="1"/>
      <c r="B48" s="1"/>
      <c r="C48" s="1"/>
      <c r="D48" s="1"/>
      <c r="E48" s="1"/>
      <c r="F48" s="2"/>
      <c r="G48" s="39"/>
      <c r="H48" s="39"/>
      <c r="I48" s="39"/>
      <c r="J48" s="39"/>
      <c r="K48" s="39"/>
      <c r="L48" s="39"/>
      <c r="M48" s="39"/>
      <c r="N48" s="168"/>
      <c r="O48" s="169"/>
      <c r="P48" s="170"/>
      <c r="Q48" s="168"/>
      <c r="R48" s="171"/>
      <c r="S48" s="5"/>
      <c r="T48" s="5"/>
      <c r="U48" s="5"/>
      <c r="V48" s="5"/>
      <c r="W48" s="1"/>
      <c r="X48" s="1"/>
      <c r="Y48" s="47"/>
      <c r="Z48" s="47"/>
      <c r="AA48" s="1"/>
    </row>
    <row r="49" spans="1:27" s="3" customFormat="1" ht="18" customHeight="1" x14ac:dyDescent="0.25">
      <c r="A49" s="1"/>
      <c r="B49" s="1"/>
      <c r="C49" s="1"/>
      <c r="D49" s="1"/>
      <c r="E49" s="1"/>
      <c r="F49" s="2"/>
      <c r="G49" s="39"/>
      <c r="H49" s="39"/>
      <c r="I49" s="39"/>
      <c r="J49" s="39"/>
      <c r="K49" s="39"/>
      <c r="L49" s="39"/>
      <c r="M49" s="39"/>
      <c r="N49" s="168"/>
      <c r="O49" s="169"/>
      <c r="P49" s="170"/>
      <c r="Q49" s="168"/>
      <c r="R49" s="171"/>
      <c r="S49" s="5"/>
      <c r="T49" s="5"/>
      <c r="U49" s="5"/>
      <c r="V49" s="5"/>
      <c r="W49" s="1"/>
      <c r="X49" s="1"/>
      <c r="Y49" s="47"/>
      <c r="Z49" s="47"/>
      <c r="AA49" s="1"/>
    </row>
    <row r="50" spans="1:27" s="3" customFormat="1" ht="18" customHeight="1" x14ac:dyDescent="0.25">
      <c r="A50" s="1"/>
      <c r="B50" s="1"/>
      <c r="C50" s="1"/>
      <c r="D50" s="1"/>
      <c r="E50" s="1"/>
      <c r="F50" s="2"/>
      <c r="G50" s="39"/>
      <c r="H50" s="39"/>
      <c r="I50" s="39"/>
      <c r="J50" s="39"/>
      <c r="K50" s="39"/>
      <c r="L50" s="39"/>
      <c r="M50" s="39"/>
      <c r="N50" s="168"/>
      <c r="O50" s="169"/>
      <c r="P50" s="170"/>
      <c r="Q50" s="168"/>
      <c r="R50" s="171"/>
      <c r="S50" s="5"/>
      <c r="T50" s="5"/>
      <c r="U50" s="5"/>
      <c r="V50" s="5"/>
      <c r="W50" s="1"/>
      <c r="X50" s="1"/>
      <c r="Y50" s="47"/>
      <c r="Z50" s="47"/>
      <c r="AA50" s="1"/>
    </row>
    <row r="51" spans="1:27" s="3" customFormat="1" ht="18" customHeight="1" x14ac:dyDescent="0.25">
      <c r="A51" s="1"/>
      <c r="B51" s="1"/>
      <c r="C51" s="1"/>
      <c r="D51" s="1"/>
      <c r="E51" s="1"/>
      <c r="F51" s="2"/>
      <c r="G51" s="39"/>
      <c r="H51" s="39"/>
      <c r="I51" s="39"/>
      <c r="J51" s="39"/>
      <c r="K51" s="39"/>
      <c r="L51" s="39"/>
      <c r="M51" s="39"/>
      <c r="N51" s="168"/>
      <c r="O51" s="169"/>
      <c r="P51" s="170"/>
      <c r="Q51" s="168"/>
      <c r="R51" s="171"/>
      <c r="S51" s="5"/>
      <c r="T51" s="5"/>
      <c r="U51" s="5"/>
      <c r="V51" s="5"/>
      <c r="W51" s="1"/>
      <c r="X51" s="1"/>
      <c r="Y51" s="47"/>
      <c r="Z51" s="47"/>
      <c r="AA51" s="1"/>
    </row>
    <row r="52" spans="1:27" s="3" customFormat="1" ht="18" customHeight="1" x14ac:dyDescent="0.25">
      <c r="A52" s="1"/>
      <c r="B52" s="1"/>
      <c r="C52" s="1"/>
      <c r="D52" s="1"/>
      <c r="E52" s="1"/>
      <c r="F52" s="2"/>
      <c r="G52" s="39"/>
      <c r="H52" s="39"/>
      <c r="I52" s="39"/>
      <c r="J52" s="39"/>
      <c r="K52" s="39"/>
      <c r="L52" s="39"/>
      <c r="M52" s="39"/>
      <c r="N52" s="168"/>
      <c r="O52" s="169"/>
      <c r="P52" s="170"/>
      <c r="Q52" s="168"/>
      <c r="R52" s="171"/>
      <c r="S52" s="5"/>
      <c r="T52" s="5"/>
      <c r="U52" s="5"/>
      <c r="V52" s="5"/>
      <c r="W52" s="1"/>
      <c r="X52" s="1"/>
      <c r="Y52" s="47"/>
      <c r="Z52" s="47"/>
      <c r="AA52" s="1"/>
    </row>
    <row r="53" spans="1:27" s="3" customFormat="1" ht="18" customHeight="1" x14ac:dyDescent="0.25">
      <c r="A53" s="1"/>
      <c r="B53" s="1"/>
      <c r="C53" s="1"/>
      <c r="D53" s="1"/>
      <c r="E53" s="1"/>
      <c r="F53" s="2"/>
      <c r="G53" s="39"/>
      <c r="H53" s="39"/>
      <c r="I53" s="39"/>
      <c r="J53" s="39"/>
      <c r="K53" s="39"/>
      <c r="L53" s="39"/>
      <c r="M53" s="39"/>
      <c r="N53" s="168"/>
      <c r="O53" s="169"/>
      <c r="P53" s="170"/>
      <c r="Q53" s="168"/>
      <c r="R53" s="171"/>
      <c r="S53" s="5"/>
      <c r="T53" s="5"/>
      <c r="U53" s="5"/>
      <c r="V53" s="5"/>
      <c r="W53" s="1"/>
      <c r="X53" s="1"/>
      <c r="Y53" s="47"/>
      <c r="Z53" s="47"/>
      <c r="AA53" s="1"/>
    </row>
    <row r="54" spans="1:27" s="3" customFormat="1" ht="18" customHeight="1" x14ac:dyDescent="0.25">
      <c r="A54" s="1"/>
      <c r="B54" s="1"/>
      <c r="C54" s="1"/>
      <c r="D54" s="1"/>
      <c r="E54" s="1"/>
      <c r="F54" s="2"/>
      <c r="G54" s="39"/>
      <c r="H54" s="39"/>
      <c r="I54" s="39"/>
      <c r="J54" s="39"/>
      <c r="K54" s="39"/>
      <c r="L54" s="39"/>
      <c r="M54" s="39"/>
      <c r="N54" s="168"/>
      <c r="O54" s="169"/>
      <c r="P54" s="170"/>
      <c r="Q54" s="168"/>
      <c r="R54" s="171"/>
      <c r="S54" s="5"/>
      <c r="T54" s="5"/>
      <c r="U54" s="5"/>
      <c r="V54" s="5"/>
      <c r="W54" s="1"/>
      <c r="X54" s="1"/>
      <c r="Y54" s="47"/>
      <c r="Z54" s="47"/>
      <c r="AA54" s="1"/>
    </row>
    <row r="55" spans="1:27" s="3" customFormat="1" ht="18" customHeight="1" x14ac:dyDescent="0.25">
      <c r="A55" s="1"/>
      <c r="B55" s="1"/>
      <c r="C55" s="1"/>
      <c r="D55" s="1"/>
      <c r="E55" s="1"/>
      <c r="F55" s="2"/>
      <c r="G55" s="39"/>
      <c r="H55" s="39"/>
      <c r="I55" s="39"/>
      <c r="J55" s="39"/>
      <c r="K55" s="39"/>
      <c r="L55" s="39"/>
      <c r="M55" s="39"/>
      <c r="N55" s="168"/>
      <c r="O55" s="169"/>
      <c r="P55" s="170"/>
      <c r="Q55" s="168"/>
      <c r="R55" s="171"/>
      <c r="S55" s="5"/>
      <c r="T55" s="5"/>
      <c r="U55" s="5"/>
      <c r="V55" s="5"/>
      <c r="W55" s="1"/>
      <c r="X55" s="1"/>
      <c r="Y55" s="47"/>
      <c r="Z55" s="47"/>
      <c r="AA55" s="1"/>
    </row>
    <row r="56" spans="1:27" s="3" customFormat="1" ht="18" customHeight="1" x14ac:dyDescent="0.25">
      <c r="A56" s="1"/>
      <c r="B56" s="1"/>
      <c r="C56" s="1"/>
      <c r="D56" s="1"/>
      <c r="E56" s="1"/>
      <c r="F56" s="2"/>
      <c r="G56" s="39"/>
      <c r="H56" s="39"/>
      <c r="I56" s="39"/>
      <c r="J56" s="39"/>
      <c r="K56" s="39"/>
      <c r="L56" s="39"/>
      <c r="M56" s="39"/>
      <c r="N56" s="168"/>
      <c r="O56" s="169"/>
      <c r="P56" s="170"/>
      <c r="Q56" s="168"/>
      <c r="R56" s="171"/>
      <c r="S56" s="5"/>
      <c r="T56" s="5"/>
      <c r="U56" s="5"/>
      <c r="V56" s="5"/>
      <c r="W56" s="1"/>
      <c r="X56" s="1"/>
      <c r="Y56" s="47"/>
      <c r="Z56" s="47"/>
      <c r="AA56" s="1"/>
    </row>
    <row r="57" spans="1:27" s="3" customFormat="1" ht="18" customHeight="1" x14ac:dyDescent="0.25">
      <c r="A57" s="1"/>
      <c r="B57" s="1"/>
      <c r="C57" s="1"/>
      <c r="D57" s="1"/>
      <c r="E57" s="1"/>
      <c r="F57" s="2"/>
      <c r="G57" s="39"/>
      <c r="H57" s="39"/>
      <c r="I57" s="39"/>
      <c r="J57" s="39"/>
      <c r="K57" s="39"/>
      <c r="L57" s="39"/>
      <c r="M57" s="39"/>
      <c r="N57" s="168"/>
      <c r="O57" s="169"/>
      <c r="P57" s="170"/>
      <c r="Q57" s="168"/>
      <c r="R57" s="171"/>
      <c r="S57" s="5"/>
      <c r="T57" s="5"/>
      <c r="U57" s="5"/>
      <c r="V57" s="5"/>
      <c r="W57" s="1"/>
      <c r="X57" s="1"/>
      <c r="Y57" s="47"/>
      <c r="Z57" s="47"/>
      <c r="AA57" s="1"/>
    </row>
    <row r="58" spans="1:27" s="3" customFormat="1" ht="18" customHeight="1" x14ac:dyDescent="0.25">
      <c r="A58" s="1"/>
      <c r="B58" s="1"/>
      <c r="C58" s="1"/>
      <c r="D58" s="1"/>
      <c r="E58" s="1"/>
      <c r="F58" s="2"/>
      <c r="G58" s="39"/>
      <c r="H58" s="39"/>
      <c r="I58" s="39"/>
      <c r="J58" s="39"/>
      <c r="K58" s="39"/>
      <c r="L58" s="39"/>
      <c r="M58" s="39"/>
      <c r="N58" s="168"/>
      <c r="O58" s="169"/>
      <c r="P58" s="170"/>
      <c r="Q58" s="168"/>
      <c r="R58" s="171"/>
      <c r="S58" s="5"/>
      <c r="T58" s="5"/>
      <c r="U58" s="5"/>
      <c r="V58" s="5"/>
      <c r="W58" s="1"/>
      <c r="X58" s="1"/>
      <c r="Y58" s="47"/>
      <c r="Z58" s="47"/>
      <c r="AA58" s="1"/>
    </row>
    <row r="59" spans="1:27" s="3" customFormat="1" ht="18" customHeight="1" x14ac:dyDescent="0.25">
      <c r="A59" s="1"/>
      <c r="B59" s="1"/>
      <c r="C59" s="1"/>
      <c r="D59" s="1"/>
      <c r="E59" s="1"/>
      <c r="F59" s="2"/>
      <c r="G59" s="39"/>
      <c r="H59" s="39"/>
      <c r="I59" s="39"/>
      <c r="J59" s="39"/>
      <c r="K59" s="39"/>
      <c r="L59" s="39"/>
      <c r="M59" s="39"/>
      <c r="N59" s="168"/>
      <c r="O59" s="169"/>
      <c r="P59" s="170"/>
      <c r="Q59" s="168"/>
      <c r="R59" s="171"/>
      <c r="S59" s="5"/>
      <c r="T59" s="5"/>
      <c r="U59" s="5"/>
      <c r="V59" s="5"/>
      <c r="W59" s="1"/>
      <c r="X59" s="1"/>
      <c r="Y59" s="47"/>
      <c r="Z59" s="47"/>
      <c r="AA59" s="1"/>
    </row>
    <row r="60" spans="1:27" s="3" customFormat="1" ht="18" customHeight="1" x14ac:dyDescent="0.25">
      <c r="A60" s="1"/>
      <c r="B60" s="1"/>
      <c r="C60" s="1"/>
      <c r="D60" s="1"/>
      <c r="E60" s="1"/>
      <c r="F60" s="2"/>
      <c r="G60" s="39"/>
      <c r="H60" s="39"/>
      <c r="I60" s="39"/>
      <c r="J60" s="39"/>
      <c r="K60" s="39"/>
      <c r="L60" s="39"/>
      <c r="M60" s="39"/>
      <c r="N60" s="168"/>
      <c r="O60" s="169"/>
      <c r="P60" s="170"/>
      <c r="Q60" s="168"/>
      <c r="R60" s="171"/>
      <c r="S60" s="5"/>
      <c r="T60" s="5"/>
      <c r="U60" s="5"/>
      <c r="V60" s="5"/>
      <c r="W60" s="1"/>
      <c r="X60" s="1"/>
      <c r="Y60" s="1"/>
      <c r="Z60" s="1"/>
      <c r="AA60" s="1"/>
    </row>
    <row r="61" spans="1:27" s="3" customFormat="1" ht="18" customHeight="1" x14ac:dyDescent="0.25">
      <c r="A61" s="1"/>
      <c r="B61" s="1"/>
      <c r="C61" s="1"/>
      <c r="D61" s="1"/>
      <c r="E61" s="1"/>
      <c r="F61" s="2"/>
      <c r="G61" s="39"/>
      <c r="H61" s="39"/>
      <c r="I61" s="39"/>
      <c r="J61" s="39"/>
      <c r="K61" s="39"/>
      <c r="L61" s="39"/>
      <c r="M61" s="39"/>
      <c r="N61" s="168"/>
      <c r="O61" s="169"/>
      <c r="P61" s="170"/>
      <c r="Q61" s="168"/>
      <c r="R61" s="171"/>
      <c r="S61" s="5"/>
      <c r="T61" s="5"/>
      <c r="U61" s="5"/>
      <c r="V61" s="5"/>
      <c r="W61" s="1"/>
      <c r="X61" s="1"/>
      <c r="Y61" s="1"/>
      <c r="Z61" s="1"/>
      <c r="AA61" s="1"/>
    </row>
    <row r="62" spans="1:27" s="3" customFormat="1" ht="18" customHeight="1" x14ac:dyDescent="0.25">
      <c r="A62" s="1"/>
      <c r="B62" s="1"/>
      <c r="C62" s="1"/>
      <c r="D62" s="1"/>
      <c r="E62" s="1"/>
      <c r="F62" s="2"/>
      <c r="G62" s="39"/>
      <c r="H62" s="39"/>
      <c r="I62" s="39"/>
      <c r="J62" s="39"/>
      <c r="K62" s="39"/>
      <c r="L62" s="39"/>
      <c r="M62" s="39"/>
      <c r="N62" s="168"/>
      <c r="O62" s="169"/>
      <c r="P62" s="170"/>
      <c r="Q62" s="168"/>
      <c r="R62" s="171"/>
      <c r="S62" s="5"/>
      <c r="T62" s="5"/>
      <c r="U62" s="5"/>
      <c r="V62" s="5"/>
      <c r="W62" s="1"/>
      <c r="X62" s="1"/>
      <c r="Y62" s="1"/>
      <c r="Z62" s="1"/>
      <c r="AA62" s="1"/>
    </row>
    <row r="63" spans="1:27" s="3" customFormat="1" ht="18" customHeight="1" x14ac:dyDescent="0.25">
      <c r="A63" s="1"/>
      <c r="B63" s="1"/>
      <c r="C63" s="1"/>
      <c r="D63" s="1"/>
      <c r="E63" s="1"/>
      <c r="F63" s="2"/>
      <c r="G63" s="39"/>
      <c r="H63" s="39"/>
      <c r="I63" s="39"/>
      <c r="J63" s="39"/>
      <c r="K63" s="39"/>
      <c r="L63" s="39"/>
      <c r="M63" s="39"/>
      <c r="N63" s="168"/>
      <c r="O63" s="169"/>
      <c r="P63" s="170"/>
      <c r="Q63" s="168"/>
      <c r="R63" s="171"/>
      <c r="S63" s="5"/>
      <c r="T63" s="5"/>
      <c r="U63" s="5"/>
      <c r="V63" s="5"/>
      <c r="W63" s="1"/>
      <c r="X63" s="1"/>
      <c r="Y63" s="1"/>
      <c r="Z63" s="1"/>
      <c r="AA63" s="1"/>
    </row>
    <row r="64" spans="1:27" s="3" customFormat="1" ht="18" customHeight="1" x14ac:dyDescent="0.25">
      <c r="A64" s="1"/>
      <c r="B64" s="1"/>
      <c r="C64" s="1"/>
      <c r="D64" s="1"/>
      <c r="E64" s="1"/>
      <c r="F64" s="2"/>
      <c r="G64" s="39"/>
      <c r="H64" s="39"/>
      <c r="I64" s="39"/>
      <c r="J64" s="39"/>
      <c r="K64" s="39"/>
      <c r="L64" s="39"/>
      <c r="M64" s="39"/>
      <c r="N64" s="168"/>
      <c r="O64" s="169"/>
      <c r="P64" s="170"/>
      <c r="Q64" s="168"/>
      <c r="R64" s="171"/>
      <c r="S64" s="5"/>
      <c r="T64" s="5"/>
      <c r="U64" s="5"/>
      <c r="V64" s="5"/>
      <c r="W64" s="1"/>
      <c r="X64" s="1"/>
      <c r="Y64" s="1"/>
      <c r="Z64" s="1"/>
      <c r="AA64" s="1"/>
    </row>
    <row r="65" spans="1:27" s="3" customFormat="1" ht="18" customHeight="1" x14ac:dyDescent="0.25">
      <c r="A65" s="1"/>
      <c r="B65" s="1"/>
      <c r="C65" s="1"/>
      <c r="D65" s="1"/>
      <c r="E65" s="1"/>
      <c r="F65" s="2"/>
      <c r="G65" s="39"/>
      <c r="H65" s="39"/>
      <c r="I65" s="39"/>
      <c r="J65" s="39"/>
      <c r="K65" s="39"/>
      <c r="L65" s="39"/>
      <c r="M65" s="39"/>
      <c r="N65" s="168"/>
      <c r="O65" s="169"/>
      <c r="P65" s="170"/>
      <c r="Q65" s="168"/>
      <c r="R65" s="171"/>
      <c r="S65" s="5"/>
      <c r="T65" s="5"/>
      <c r="U65" s="5"/>
      <c r="V65" s="5"/>
      <c r="W65" s="1"/>
      <c r="X65" s="1"/>
      <c r="Y65" s="1"/>
      <c r="Z65" s="1"/>
      <c r="AA65" s="1"/>
    </row>
    <row r="66" spans="1:27" s="3" customFormat="1" ht="18" customHeight="1" x14ac:dyDescent="0.25">
      <c r="A66" s="1"/>
      <c r="B66" s="1"/>
      <c r="C66" s="1"/>
      <c r="D66" s="1"/>
      <c r="E66" s="1"/>
      <c r="F66" s="2"/>
      <c r="G66" s="39"/>
      <c r="H66" s="39"/>
      <c r="I66" s="39"/>
      <c r="J66" s="39"/>
      <c r="K66" s="39"/>
      <c r="L66" s="39"/>
      <c r="M66" s="39"/>
      <c r="N66" s="168"/>
      <c r="O66" s="169"/>
      <c r="P66" s="170"/>
      <c r="Q66" s="168"/>
      <c r="R66" s="171"/>
      <c r="S66" s="5"/>
      <c r="T66" s="5"/>
      <c r="U66" s="5"/>
      <c r="V66" s="5"/>
      <c r="W66" s="1"/>
      <c r="X66" s="1"/>
      <c r="Y66" s="1"/>
      <c r="Z66" s="1"/>
      <c r="AA66" s="1"/>
    </row>
    <row r="67" spans="1:27" s="3" customFormat="1" ht="18" customHeight="1" x14ac:dyDescent="0.25">
      <c r="A67" s="1"/>
      <c r="B67" s="1"/>
      <c r="C67" s="1"/>
      <c r="D67" s="1"/>
      <c r="E67" s="1"/>
      <c r="F67" s="2"/>
      <c r="G67" s="39"/>
      <c r="H67" s="39"/>
      <c r="I67" s="39"/>
      <c r="J67" s="39"/>
      <c r="K67" s="39"/>
      <c r="L67" s="39"/>
      <c r="M67" s="39"/>
      <c r="N67" s="168"/>
      <c r="O67" s="169"/>
      <c r="P67" s="170"/>
      <c r="Q67" s="168"/>
      <c r="R67" s="171"/>
      <c r="S67" s="5"/>
      <c r="T67" s="5"/>
      <c r="U67" s="5"/>
      <c r="V67" s="5"/>
      <c r="W67" s="1"/>
      <c r="X67" s="1"/>
      <c r="Y67" s="1"/>
      <c r="Z67" s="1"/>
      <c r="AA67" s="1"/>
    </row>
    <row r="68" spans="1:27" s="3" customFormat="1" ht="18" customHeight="1" x14ac:dyDescent="0.25">
      <c r="A68" s="1"/>
      <c r="B68" s="1"/>
      <c r="C68" s="1"/>
      <c r="D68" s="1"/>
      <c r="E68" s="1"/>
      <c r="F68" s="2"/>
      <c r="G68" s="39"/>
      <c r="H68" s="39"/>
      <c r="I68" s="39"/>
      <c r="J68" s="39"/>
      <c r="K68" s="39"/>
      <c r="L68" s="39"/>
      <c r="M68" s="39"/>
      <c r="N68" s="168"/>
      <c r="O68" s="169"/>
      <c r="P68" s="170"/>
      <c r="Q68" s="168"/>
      <c r="R68" s="171"/>
      <c r="S68" s="5"/>
      <c r="T68" s="5"/>
      <c r="U68" s="5"/>
      <c r="V68" s="5"/>
      <c r="W68" s="1"/>
      <c r="X68" s="1"/>
      <c r="Y68" s="1"/>
      <c r="Z68" s="1"/>
      <c r="AA68" s="1"/>
    </row>
    <row r="69" spans="1:27" s="3" customFormat="1" ht="18" customHeight="1" x14ac:dyDescent="0.25">
      <c r="A69" s="1"/>
      <c r="B69" s="1"/>
      <c r="C69" s="1"/>
      <c r="D69" s="1"/>
      <c r="E69" s="1"/>
      <c r="F69" s="2"/>
      <c r="G69" s="39"/>
      <c r="H69" s="39"/>
      <c r="I69" s="39"/>
      <c r="J69" s="39"/>
      <c r="K69" s="39"/>
      <c r="L69" s="39"/>
      <c r="M69" s="39"/>
      <c r="N69" s="168"/>
      <c r="O69" s="169"/>
      <c r="P69" s="170"/>
      <c r="Q69" s="168"/>
      <c r="R69" s="171"/>
      <c r="S69" s="5"/>
      <c r="T69" s="5"/>
      <c r="U69" s="5"/>
      <c r="V69" s="5"/>
      <c r="W69" s="1"/>
      <c r="X69" s="1"/>
      <c r="Y69" s="1"/>
      <c r="Z69" s="1"/>
      <c r="AA69" s="1"/>
    </row>
    <row r="70" spans="1:27" s="3" customFormat="1" ht="18" customHeight="1" x14ac:dyDescent="0.25">
      <c r="A70" s="1"/>
      <c r="B70" s="1"/>
      <c r="C70" s="1"/>
      <c r="D70" s="1"/>
      <c r="E70" s="1"/>
      <c r="F70" s="2"/>
      <c r="G70" s="39"/>
      <c r="H70" s="39"/>
      <c r="I70" s="39"/>
      <c r="J70" s="39"/>
      <c r="K70" s="39"/>
      <c r="L70" s="39"/>
      <c r="M70" s="39"/>
      <c r="N70" s="168"/>
      <c r="O70" s="169"/>
      <c r="P70" s="170"/>
      <c r="Q70" s="168"/>
      <c r="R70" s="171"/>
      <c r="S70" s="5"/>
      <c r="T70" s="5"/>
      <c r="U70" s="5"/>
      <c r="V70" s="5"/>
      <c r="W70" s="1"/>
      <c r="X70" s="1"/>
      <c r="Y70" s="1"/>
      <c r="Z70" s="1"/>
      <c r="AA70" s="1"/>
    </row>
    <row r="71" spans="1:27" s="3" customFormat="1" ht="18" customHeight="1" x14ac:dyDescent="0.25">
      <c r="A71" s="1"/>
      <c r="B71" s="1"/>
      <c r="C71" s="1"/>
      <c r="D71" s="1"/>
      <c r="E71" s="1"/>
      <c r="F71" s="2"/>
      <c r="G71" s="39"/>
      <c r="H71" s="39"/>
      <c r="I71" s="39"/>
      <c r="J71" s="39"/>
      <c r="K71" s="39"/>
      <c r="L71" s="39"/>
      <c r="M71" s="39"/>
      <c r="N71" s="168"/>
      <c r="O71" s="169"/>
      <c r="P71" s="170"/>
      <c r="Q71" s="168"/>
      <c r="R71" s="171"/>
      <c r="S71" s="5"/>
      <c r="T71" s="5"/>
      <c r="U71" s="5"/>
      <c r="V71" s="5"/>
      <c r="W71" s="1"/>
      <c r="X71" s="1"/>
      <c r="Y71" s="1"/>
      <c r="Z71" s="1"/>
      <c r="AA71" s="1"/>
    </row>
    <row r="72" spans="1:27" s="3" customFormat="1" ht="18" customHeight="1" x14ac:dyDescent="0.25">
      <c r="A72" s="1"/>
      <c r="B72" s="1"/>
      <c r="C72" s="1"/>
      <c r="D72" s="1"/>
      <c r="E72" s="1"/>
      <c r="F72" s="2"/>
      <c r="G72" s="39"/>
      <c r="H72" s="39"/>
      <c r="I72" s="39"/>
      <c r="J72" s="39"/>
      <c r="K72" s="39"/>
      <c r="L72" s="39"/>
      <c r="M72" s="39"/>
      <c r="N72" s="168"/>
      <c r="O72" s="169"/>
      <c r="P72" s="170"/>
      <c r="Q72" s="168"/>
      <c r="R72" s="171"/>
      <c r="S72" s="5"/>
      <c r="T72" s="5"/>
      <c r="U72" s="5"/>
      <c r="V72" s="5"/>
      <c r="W72" s="1"/>
      <c r="X72" s="1"/>
      <c r="Y72" s="1"/>
      <c r="Z72" s="1"/>
      <c r="AA72" s="1"/>
    </row>
    <row r="73" spans="1:27" s="3" customFormat="1" ht="18" customHeight="1" x14ac:dyDescent="0.25">
      <c r="A73" s="1"/>
      <c r="B73" s="1"/>
      <c r="C73" s="1"/>
      <c r="D73" s="1"/>
      <c r="E73" s="1"/>
      <c r="F73" s="2"/>
      <c r="G73" s="39"/>
      <c r="H73" s="39"/>
      <c r="I73" s="39"/>
      <c r="J73" s="39"/>
      <c r="K73" s="39"/>
      <c r="L73" s="39"/>
      <c r="M73" s="39"/>
      <c r="N73" s="168"/>
      <c r="O73" s="169"/>
      <c r="P73" s="170"/>
      <c r="Q73" s="168"/>
      <c r="R73" s="171"/>
      <c r="S73" s="5"/>
      <c r="T73" s="5"/>
      <c r="U73" s="5"/>
      <c r="V73" s="5"/>
      <c r="W73" s="1"/>
      <c r="X73" s="1"/>
      <c r="Y73" s="1"/>
      <c r="Z73" s="1"/>
      <c r="AA73" s="1"/>
    </row>
    <row r="74" spans="1:27" s="3" customFormat="1" ht="18" customHeight="1" x14ac:dyDescent="0.25">
      <c r="A74" s="1"/>
      <c r="B74" s="1"/>
      <c r="C74" s="1"/>
      <c r="D74" s="1"/>
      <c r="E74" s="1"/>
      <c r="F74" s="2"/>
      <c r="G74" s="39"/>
      <c r="H74" s="39"/>
      <c r="I74" s="39"/>
      <c r="J74" s="39"/>
      <c r="K74" s="39"/>
      <c r="L74" s="39"/>
      <c r="M74" s="39"/>
      <c r="N74" s="168"/>
      <c r="O74" s="169"/>
      <c r="P74" s="170"/>
      <c r="Q74" s="168"/>
      <c r="R74" s="171"/>
      <c r="S74" s="5"/>
      <c r="T74" s="5"/>
      <c r="U74" s="5"/>
      <c r="V74" s="5"/>
      <c r="W74" s="1"/>
      <c r="X74" s="1"/>
      <c r="Y74" s="1"/>
      <c r="Z74" s="1"/>
      <c r="AA74" s="1"/>
    </row>
    <row r="75" spans="1:27" s="3" customFormat="1" ht="18" customHeight="1" x14ac:dyDescent="0.25">
      <c r="A75" s="1"/>
      <c r="B75" s="1"/>
      <c r="C75" s="1"/>
      <c r="D75" s="1"/>
      <c r="E75" s="1"/>
      <c r="F75" s="2"/>
      <c r="G75" s="39"/>
      <c r="H75" s="39"/>
      <c r="I75" s="39"/>
      <c r="J75" s="39"/>
      <c r="K75" s="39"/>
      <c r="L75" s="39"/>
      <c r="M75" s="39"/>
      <c r="N75" s="168"/>
      <c r="O75" s="169"/>
      <c r="P75" s="170"/>
      <c r="Q75" s="168"/>
      <c r="R75" s="171"/>
      <c r="S75" s="5"/>
      <c r="T75" s="5"/>
      <c r="U75" s="5"/>
      <c r="V75" s="5"/>
      <c r="W75" s="1"/>
      <c r="X75" s="1"/>
      <c r="Y75" s="1"/>
      <c r="Z75" s="1"/>
      <c r="AA75" s="1"/>
    </row>
    <row r="76" spans="1:27" s="3" customFormat="1" ht="18" customHeight="1" x14ac:dyDescent="0.25">
      <c r="A76" s="1"/>
      <c r="B76" s="1"/>
      <c r="C76" s="1"/>
      <c r="D76" s="1"/>
      <c r="E76" s="1"/>
      <c r="F76" s="2"/>
      <c r="G76" s="39"/>
      <c r="H76" s="39"/>
      <c r="I76" s="39"/>
      <c r="J76" s="39"/>
      <c r="K76" s="39"/>
      <c r="L76" s="39"/>
      <c r="M76" s="39"/>
      <c r="N76" s="168"/>
      <c r="O76" s="169"/>
      <c r="P76" s="170"/>
      <c r="Q76" s="168"/>
      <c r="R76" s="171"/>
      <c r="S76" s="5"/>
      <c r="T76" s="5"/>
      <c r="U76" s="5"/>
      <c r="V76" s="5"/>
      <c r="W76" s="1"/>
      <c r="X76" s="1"/>
      <c r="Y76" s="1"/>
      <c r="Z76" s="1"/>
      <c r="AA76" s="1"/>
    </row>
    <row r="77" spans="1:27" s="3" customFormat="1" ht="18" customHeight="1" x14ac:dyDescent="0.25">
      <c r="A77" s="1"/>
      <c r="B77" s="1"/>
      <c r="C77" s="1"/>
      <c r="D77" s="1"/>
      <c r="E77" s="1"/>
      <c r="F77" s="2"/>
      <c r="G77" s="39"/>
      <c r="H77" s="39"/>
      <c r="I77" s="39"/>
      <c r="J77" s="39"/>
      <c r="K77" s="39"/>
      <c r="L77" s="39"/>
      <c r="M77" s="39"/>
      <c r="N77" s="168"/>
      <c r="O77" s="169"/>
      <c r="P77" s="170"/>
      <c r="Q77" s="168"/>
      <c r="R77" s="171"/>
      <c r="S77" s="5"/>
      <c r="T77" s="5"/>
      <c r="U77" s="5"/>
      <c r="V77" s="5"/>
      <c r="W77" s="1"/>
      <c r="X77" s="1"/>
      <c r="Y77" s="1"/>
      <c r="Z77" s="1"/>
      <c r="AA77" s="1"/>
    </row>
    <row r="78" spans="1:27" s="3" customFormat="1" ht="18" customHeight="1" x14ac:dyDescent="0.25">
      <c r="A78" s="1"/>
      <c r="B78" s="1"/>
      <c r="C78" s="1"/>
      <c r="D78" s="1"/>
      <c r="E78" s="1"/>
      <c r="F78" s="2"/>
      <c r="G78" s="39"/>
      <c r="H78" s="39"/>
      <c r="I78" s="39"/>
      <c r="J78" s="39"/>
      <c r="K78" s="39"/>
      <c r="L78" s="39"/>
      <c r="M78" s="39"/>
      <c r="N78" s="168"/>
      <c r="O78" s="169"/>
      <c r="P78" s="170"/>
      <c r="Q78" s="168"/>
      <c r="R78" s="171"/>
      <c r="S78" s="5"/>
      <c r="T78" s="5"/>
      <c r="U78" s="5"/>
      <c r="V78" s="5"/>
      <c r="W78" s="1"/>
      <c r="X78" s="1"/>
      <c r="Y78" s="1"/>
      <c r="Z78" s="1"/>
      <c r="AA78" s="1"/>
    </row>
    <row r="79" spans="1:27" s="3" customFormat="1" ht="18" customHeight="1" x14ac:dyDescent="0.25">
      <c r="A79" s="1"/>
      <c r="B79" s="1"/>
      <c r="C79" s="1"/>
      <c r="D79" s="1"/>
      <c r="E79" s="1"/>
      <c r="F79" s="2"/>
      <c r="G79" s="39"/>
      <c r="H79" s="39"/>
      <c r="I79" s="39"/>
      <c r="J79" s="39"/>
      <c r="K79" s="39"/>
      <c r="L79" s="39"/>
      <c r="M79" s="39"/>
      <c r="N79" s="168"/>
      <c r="O79" s="169"/>
      <c r="P79" s="170"/>
      <c r="Q79" s="168"/>
      <c r="R79" s="171"/>
      <c r="S79" s="5"/>
      <c r="T79" s="5"/>
      <c r="U79" s="5"/>
      <c r="V79" s="5"/>
      <c r="W79" s="1"/>
      <c r="X79" s="1"/>
      <c r="Y79" s="1"/>
      <c r="Z79" s="1"/>
      <c r="AA79" s="1"/>
    </row>
    <row r="80" spans="1:27" s="3" customFormat="1" ht="18" customHeight="1" x14ac:dyDescent="0.25">
      <c r="A80" s="1"/>
      <c r="B80" s="1"/>
      <c r="C80" s="1"/>
      <c r="D80" s="1"/>
      <c r="E80" s="1"/>
      <c r="F80" s="2"/>
      <c r="G80" s="39"/>
      <c r="H80" s="39"/>
      <c r="I80" s="39"/>
      <c r="J80" s="39"/>
      <c r="K80" s="39"/>
      <c r="L80" s="39"/>
      <c r="M80" s="39"/>
      <c r="N80" s="168"/>
      <c r="O80" s="169"/>
      <c r="P80" s="170"/>
      <c r="Q80" s="168"/>
      <c r="R80" s="171"/>
      <c r="S80" s="5"/>
      <c r="T80" s="5"/>
      <c r="U80" s="5"/>
      <c r="V80" s="5"/>
      <c r="W80" s="1"/>
      <c r="X80" s="1"/>
      <c r="Y80" s="1"/>
      <c r="Z80" s="1"/>
      <c r="AA80" s="1"/>
    </row>
    <row r="81" spans="1:27" s="3" customFormat="1" ht="18" customHeight="1" x14ac:dyDescent="0.25">
      <c r="A81" s="1"/>
      <c r="B81" s="1"/>
      <c r="C81" s="1"/>
      <c r="D81" s="1"/>
      <c r="E81" s="1"/>
      <c r="F81" s="2"/>
      <c r="G81" s="39"/>
      <c r="H81" s="39"/>
      <c r="I81" s="39"/>
      <c r="J81" s="39"/>
      <c r="K81" s="39"/>
      <c r="L81" s="39"/>
      <c r="M81" s="39"/>
      <c r="N81" s="168"/>
      <c r="O81" s="169"/>
      <c r="P81" s="170"/>
      <c r="Q81" s="168"/>
      <c r="R81" s="171"/>
      <c r="S81" s="5"/>
      <c r="T81" s="5"/>
      <c r="U81" s="5"/>
      <c r="V81" s="5"/>
      <c r="W81" s="1"/>
      <c r="X81" s="1"/>
      <c r="Y81" s="1"/>
      <c r="Z81" s="1"/>
      <c r="AA81" s="1"/>
    </row>
    <row r="82" spans="1:27" s="3" customFormat="1" ht="18" customHeight="1" x14ac:dyDescent="0.25">
      <c r="A82" s="1"/>
      <c r="B82" s="1"/>
      <c r="C82" s="1"/>
      <c r="D82" s="1"/>
      <c r="E82" s="1"/>
      <c r="F82" s="2"/>
      <c r="G82" s="39"/>
      <c r="H82" s="39"/>
      <c r="I82" s="39"/>
      <c r="J82" s="39"/>
      <c r="K82" s="39"/>
      <c r="L82" s="39"/>
      <c r="M82" s="39"/>
      <c r="N82" s="168"/>
      <c r="O82" s="169"/>
      <c r="P82" s="170"/>
      <c r="Q82" s="168"/>
      <c r="R82" s="171"/>
      <c r="S82" s="5"/>
      <c r="T82" s="5"/>
      <c r="U82" s="5"/>
      <c r="V82" s="5"/>
      <c r="W82" s="1"/>
      <c r="X82" s="1"/>
      <c r="Y82" s="1"/>
      <c r="Z82" s="1"/>
      <c r="AA82" s="1"/>
    </row>
    <row r="83" spans="1:27" s="3" customFormat="1" ht="18" customHeight="1" x14ac:dyDescent="0.25">
      <c r="A83" s="1"/>
      <c r="B83" s="1"/>
      <c r="C83" s="1"/>
      <c r="D83" s="1"/>
      <c r="E83" s="1"/>
      <c r="F83" s="2"/>
      <c r="G83" s="39"/>
      <c r="H83" s="39"/>
      <c r="I83" s="39"/>
      <c r="J83" s="39"/>
      <c r="K83" s="39"/>
      <c r="L83" s="39"/>
      <c r="M83" s="39"/>
      <c r="N83" s="168"/>
      <c r="O83" s="169"/>
      <c r="P83" s="170"/>
      <c r="Q83" s="168"/>
      <c r="R83" s="171"/>
      <c r="S83" s="5"/>
      <c r="T83" s="5"/>
      <c r="U83" s="5"/>
      <c r="V83" s="5"/>
      <c r="W83" s="1"/>
      <c r="X83" s="1"/>
      <c r="Y83" s="1"/>
      <c r="Z83" s="1"/>
      <c r="AA83" s="1"/>
    </row>
    <row r="84" spans="1:27" s="3" customFormat="1" ht="18" customHeight="1" x14ac:dyDescent="0.25">
      <c r="A84" s="1"/>
      <c r="B84" s="1"/>
      <c r="C84" s="1"/>
      <c r="D84" s="1"/>
      <c r="E84" s="1"/>
      <c r="F84" s="2"/>
      <c r="G84" s="39"/>
      <c r="H84" s="39"/>
      <c r="I84" s="39"/>
      <c r="J84" s="39"/>
      <c r="K84" s="39"/>
      <c r="L84" s="39"/>
      <c r="M84" s="39"/>
      <c r="N84" s="168"/>
      <c r="O84" s="169"/>
      <c r="P84" s="170"/>
      <c r="Q84" s="168"/>
      <c r="R84" s="171"/>
      <c r="S84" s="5"/>
      <c r="T84" s="5"/>
      <c r="U84" s="5"/>
      <c r="V84" s="5"/>
      <c r="W84" s="1"/>
      <c r="X84" s="1"/>
      <c r="Y84" s="1"/>
      <c r="Z84" s="1"/>
      <c r="AA84" s="1"/>
    </row>
    <row r="85" spans="1:27" s="3" customFormat="1" ht="18" customHeight="1" x14ac:dyDescent="0.25">
      <c r="A85" s="1"/>
      <c r="B85" s="1"/>
      <c r="C85" s="1"/>
      <c r="D85" s="1"/>
      <c r="E85" s="1"/>
      <c r="F85" s="2"/>
      <c r="G85" s="39"/>
      <c r="H85" s="39"/>
      <c r="I85" s="39"/>
      <c r="J85" s="39"/>
      <c r="K85" s="39"/>
      <c r="L85" s="39"/>
      <c r="M85" s="39"/>
      <c r="N85" s="168"/>
      <c r="O85" s="169"/>
      <c r="P85" s="170"/>
      <c r="Q85" s="168"/>
      <c r="R85" s="171"/>
      <c r="S85" s="5"/>
      <c r="T85" s="5"/>
      <c r="U85" s="5"/>
      <c r="V85" s="5"/>
      <c r="W85" s="1"/>
      <c r="X85" s="1"/>
      <c r="Y85" s="1"/>
      <c r="Z85" s="1"/>
      <c r="AA85" s="1"/>
    </row>
    <row r="86" spans="1:27" s="3" customFormat="1" ht="18" customHeight="1" x14ac:dyDescent="0.25">
      <c r="A86" s="1"/>
      <c r="B86" s="1"/>
      <c r="C86" s="1"/>
      <c r="D86" s="1"/>
      <c r="E86" s="1"/>
      <c r="F86" s="2"/>
      <c r="G86" s="39"/>
      <c r="H86" s="39"/>
      <c r="I86" s="39"/>
      <c r="J86" s="39"/>
      <c r="K86" s="39"/>
      <c r="L86" s="39"/>
      <c r="M86" s="39"/>
      <c r="N86" s="39"/>
      <c r="P86" s="4"/>
      <c r="Q86" s="1"/>
      <c r="R86" s="5"/>
      <c r="S86" s="5"/>
      <c r="T86" s="5"/>
      <c r="U86" s="5"/>
      <c r="V86" s="5"/>
      <c r="W86" s="1"/>
      <c r="X86" s="1"/>
      <c r="Y86" s="1"/>
      <c r="Z86" s="1"/>
      <c r="AA86" s="1"/>
    </row>
    <row r="87" spans="1:27" s="3" customFormat="1" ht="18" customHeight="1" x14ac:dyDescent="0.25">
      <c r="A87" s="1"/>
      <c r="B87" s="1"/>
      <c r="C87" s="1"/>
      <c r="D87" s="1"/>
      <c r="E87" s="1"/>
      <c r="F87" s="2"/>
      <c r="G87" s="39"/>
      <c r="H87" s="39"/>
      <c r="I87" s="39"/>
      <c r="J87" s="39"/>
      <c r="K87" s="39"/>
      <c r="L87" s="39"/>
      <c r="M87" s="39"/>
      <c r="N87" s="39"/>
      <c r="P87" s="4"/>
      <c r="Q87" s="1"/>
      <c r="R87" s="5"/>
      <c r="S87" s="5"/>
      <c r="T87" s="5"/>
      <c r="U87" s="5"/>
      <c r="V87" s="5"/>
      <c r="W87" s="1"/>
      <c r="X87" s="1"/>
      <c r="Y87" s="1"/>
      <c r="Z87" s="1"/>
      <c r="AA87" s="1"/>
    </row>
    <row r="88" spans="1:27" s="3" customFormat="1" ht="18" customHeight="1" x14ac:dyDescent="0.25">
      <c r="A88" s="1"/>
      <c r="B88" s="1"/>
      <c r="C88" s="1"/>
      <c r="D88" s="1"/>
      <c r="E88" s="1"/>
      <c r="F88" s="2"/>
      <c r="G88" s="39"/>
      <c r="H88" s="39"/>
      <c r="I88" s="39"/>
      <c r="J88" s="39"/>
      <c r="K88" s="39"/>
      <c r="L88" s="39"/>
      <c r="M88" s="39"/>
      <c r="N88" s="39"/>
      <c r="P88" s="4"/>
      <c r="Q88" s="1"/>
      <c r="R88" s="5"/>
      <c r="S88" s="5"/>
      <c r="T88" s="5"/>
      <c r="U88" s="5"/>
      <c r="V88" s="5"/>
      <c r="W88" s="1"/>
      <c r="X88" s="1"/>
      <c r="Y88" s="1"/>
      <c r="Z88" s="1"/>
      <c r="AA88" s="1"/>
    </row>
    <row r="89" spans="1:27" s="3" customFormat="1" ht="18" customHeight="1" x14ac:dyDescent="0.25">
      <c r="A89" s="1"/>
      <c r="B89" s="1"/>
      <c r="C89" s="1"/>
      <c r="D89" s="1"/>
      <c r="E89" s="1"/>
      <c r="F89" s="2"/>
      <c r="G89" s="39"/>
      <c r="H89" s="39"/>
      <c r="I89" s="39"/>
      <c r="J89" s="39"/>
      <c r="K89" s="39"/>
      <c r="L89" s="39"/>
      <c r="M89" s="39"/>
      <c r="N89" s="39"/>
      <c r="P89" s="4"/>
      <c r="Q89" s="1"/>
      <c r="R89" s="5"/>
      <c r="S89" s="5"/>
      <c r="T89" s="5"/>
      <c r="U89" s="5"/>
      <c r="V89" s="5"/>
      <c r="W89" s="1"/>
      <c r="X89" s="1"/>
      <c r="Y89" s="1"/>
      <c r="Z89" s="1"/>
      <c r="AA89" s="1"/>
    </row>
    <row r="90" spans="1:27" s="3" customFormat="1" ht="18" customHeight="1" x14ac:dyDescent="0.25">
      <c r="A90" s="1"/>
      <c r="B90" s="1"/>
      <c r="C90" s="1"/>
      <c r="D90" s="1"/>
      <c r="E90" s="1"/>
      <c r="F90" s="2"/>
      <c r="G90" s="39"/>
      <c r="H90" s="39"/>
      <c r="I90" s="39"/>
      <c r="J90" s="39"/>
      <c r="K90" s="39"/>
      <c r="L90" s="39"/>
      <c r="M90" s="39"/>
      <c r="N90" s="39"/>
      <c r="P90" s="4"/>
      <c r="Q90" s="1"/>
      <c r="R90" s="5"/>
      <c r="S90" s="5"/>
      <c r="T90" s="5"/>
      <c r="U90" s="5"/>
      <c r="V90" s="5"/>
      <c r="W90" s="1"/>
      <c r="X90" s="1"/>
      <c r="Y90" s="1"/>
      <c r="Z90" s="1"/>
      <c r="AA90" s="1"/>
    </row>
    <row r="91" spans="1:27" s="3" customFormat="1" ht="18" customHeight="1" x14ac:dyDescent="0.25">
      <c r="A91" s="1"/>
      <c r="B91" s="1"/>
      <c r="C91" s="1"/>
      <c r="D91" s="1"/>
      <c r="E91" s="1"/>
      <c r="F91" s="2"/>
      <c r="G91" s="39"/>
      <c r="H91" s="39"/>
      <c r="I91" s="39"/>
      <c r="J91" s="39"/>
      <c r="K91" s="39"/>
      <c r="L91" s="39"/>
      <c r="M91" s="39"/>
      <c r="N91" s="39"/>
      <c r="P91" s="4"/>
      <c r="Q91" s="1"/>
      <c r="R91" s="5"/>
      <c r="S91" s="5"/>
      <c r="T91" s="5"/>
      <c r="U91" s="5"/>
      <c r="V91" s="5"/>
      <c r="W91" s="1"/>
      <c r="X91" s="1"/>
      <c r="Y91" s="1"/>
      <c r="Z91" s="1"/>
      <c r="AA91" s="1"/>
    </row>
    <row r="92" spans="1:27" s="3" customFormat="1" ht="18" customHeight="1" x14ac:dyDescent="0.25">
      <c r="A92" s="1"/>
      <c r="B92" s="1"/>
      <c r="C92" s="1"/>
      <c r="D92" s="1"/>
      <c r="E92" s="1"/>
      <c r="F92" s="2"/>
      <c r="G92" s="39"/>
      <c r="H92" s="39"/>
      <c r="I92" s="39"/>
      <c r="J92" s="39"/>
      <c r="K92" s="39"/>
      <c r="L92" s="39"/>
      <c r="M92" s="39"/>
      <c r="N92" s="39"/>
      <c r="P92" s="4"/>
      <c r="Q92" s="1"/>
      <c r="R92" s="5"/>
      <c r="S92" s="5"/>
      <c r="T92" s="5"/>
      <c r="U92" s="5"/>
      <c r="V92" s="5"/>
      <c r="W92" s="1"/>
      <c r="X92" s="1"/>
      <c r="Y92" s="1"/>
      <c r="Z92" s="1"/>
      <c r="AA92" s="1"/>
    </row>
    <row r="93" spans="1:27" ht="18" customHeight="1" x14ac:dyDescent="0.25">
      <c r="G93" s="39"/>
      <c r="H93" s="39"/>
      <c r="I93" s="39"/>
      <c r="J93" s="39"/>
      <c r="K93" s="39"/>
      <c r="L93" s="39"/>
      <c r="M93" s="39"/>
      <c r="N93" s="39"/>
    </row>
  </sheetData>
  <sortState ref="Y4:Z8">
    <sortCondition ref="Y3:Y7"/>
  </sortState>
  <mergeCells count="16">
    <mergeCell ref="B1:D1"/>
    <mergeCell ref="F1:L1"/>
    <mergeCell ref="G45:L45"/>
    <mergeCell ref="G43:L43"/>
    <mergeCell ref="G44:L44"/>
    <mergeCell ref="G3:L3"/>
    <mergeCell ref="G11:L11"/>
    <mergeCell ref="G16:L16"/>
    <mergeCell ref="G22:L22"/>
    <mergeCell ref="G28:L28"/>
    <mergeCell ref="G37:L37"/>
    <mergeCell ref="G38:L38"/>
    <mergeCell ref="G39:L39"/>
    <mergeCell ref="G40:L40"/>
    <mergeCell ref="G41:L41"/>
    <mergeCell ref="G42:L42"/>
  </mergeCells>
  <printOptions horizontalCentered="1"/>
  <pageMargins left="0" right="0" top="0.82677165354330717" bottom="0" header="0.31496062992125984" footer="0.3149606299212598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7"/>
  <sheetViews>
    <sheetView showGridLines="0" workbookViewId="0">
      <selection activeCell="F2" sqref="F2:H2"/>
    </sheetView>
  </sheetViews>
  <sheetFormatPr baseColWidth="10" defaultColWidth="11.42578125" defaultRowHeight="12.75" x14ac:dyDescent="0.2"/>
  <cols>
    <col min="1" max="1" width="1.42578125" style="78" customWidth="1"/>
    <col min="2" max="2" width="8.7109375" style="78" customWidth="1"/>
    <col min="3" max="3" width="10.140625" style="78" customWidth="1"/>
    <col min="4" max="6" width="9.7109375" style="78" customWidth="1"/>
    <col min="7" max="7" width="3.42578125" style="82" customWidth="1"/>
    <col min="8" max="8" width="8.7109375" style="78" customWidth="1"/>
    <col min="9" max="9" width="10.140625" style="78" customWidth="1"/>
    <col min="10" max="12" width="9.7109375" style="78" customWidth="1"/>
    <col min="13" max="13" width="1.42578125" style="78" customWidth="1"/>
    <col min="14" max="14" width="11.42578125" style="78"/>
    <col min="15" max="19" width="5" style="78" customWidth="1"/>
    <col min="20" max="20" width="3.5703125" style="81" customWidth="1"/>
    <col min="21" max="22" width="5" style="81" customWidth="1"/>
    <col min="23" max="23" width="13.7109375" style="81" customWidth="1"/>
    <col min="24" max="24" width="16" style="81" customWidth="1"/>
    <col min="25" max="25" width="31.7109375" style="81" customWidth="1"/>
    <col min="26" max="29" width="5.5703125" style="81" customWidth="1"/>
    <col min="30" max="35" width="5.5703125" style="78" customWidth="1"/>
    <col min="36" max="16384" width="11.42578125" style="78"/>
  </cols>
  <sheetData>
    <row r="1" spans="2:33" ht="66.75" customHeight="1" x14ac:dyDescent="0.25">
      <c r="B1" s="348"/>
      <c r="C1" s="348"/>
      <c r="D1" s="349" t="str">
        <f>"Rundenspiele "&amp;'Ligen-Übersicht'!$E$1&amp;CHAR(10)&amp;"Bezirksliga 1 -  Startzeiten"</f>
        <v>Rundenspiele 2022 / 2023
Bezirksliga 1 -  Startzeiten</v>
      </c>
      <c r="E1" s="350"/>
      <c r="F1" s="350"/>
      <c r="G1" s="350"/>
      <c r="H1" s="350"/>
      <c r="I1" s="350"/>
      <c r="J1" s="350"/>
      <c r="K1" s="350"/>
      <c r="L1" s="350"/>
      <c r="N1" s="79"/>
      <c r="O1" s="79"/>
      <c r="P1" s="79"/>
      <c r="Q1" s="79"/>
      <c r="R1" s="7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2:33" ht="16.5" customHeight="1" x14ac:dyDescent="0.25">
      <c r="F2" s="331" t="str">
        <f>'BZL 1-Termine'!B13</f>
        <v>Stand: 29.07.2022</v>
      </c>
      <c r="G2" s="331"/>
      <c r="H2" s="331"/>
      <c r="I2" s="248"/>
      <c r="N2" s="79"/>
      <c r="O2" s="79"/>
      <c r="P2" s="79"/>
      <c r="Q2" s="79"/>
      <c r="R2" s="7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2:33" ht="4.9000000000000004" customHeight="1" thickBot="1" x14ac:dyDescent="0.3">
      <c r="N3" s="79"/>
      <c r="O3" s="79"/>
      <c r="P3" s="79"/>
      <c r="Q3" s="79"/>
      <c r="R3" s="79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2:33" ht="13.5" customHeight="1" x14ac:dyDescent="0.25">
      <c r="B4" s="338" t="s">
        <v>126</v>
      </c>
      <c r="C4" s="162"/>
      <c r="D4" s="341" t="str">
        <f>'Ligen-Übersicht'!$E$23</f>
        <v>KV Gütersloh/Rheda 1</v>
      </c>
      <c r="E4" s="341"/>
      <c r="F4" s="342"/>
      <c r="G4" s="83"/>
      <c r="H4" s="338" t="s">
        <v>127</v>
      </c>
      <c r="I4" s="84"/>
      <c r="J4" s="341" t="str">
        <f>'Ligen-Übersicht'!$E$24</f>
        <v>GRSV Gütersloh</v>
      </c>
      <c r="K4" s="341"/>
      <c r="L4" s="342"/>
      <c r="N4" s="79"/>
      <c r="O4" s="79"/>
      <c r="Q4" s="79"/>
      <c r="R4" s="79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2:33" ht="13.5" customHeight="1" x14ac:dyDescent="0.25">
      <c r="B5" s="339"/>
      <c r="C5" s="253">
        <f>'Ligen-Übersicht'!$C$23</f>
        <v>44849</v>
      </c>
      <c r="D5" s="343"/>
      <c r="E5" s="343"/>
      <c r="F5" s="344"/>
      <c r="G5" s="83"/>
      <c r="H5" s="339"/>
      <c r="I5" s="253">
        <f>'Ligen-Übersicht'!$C$24</f>
        <v>44877</v>
      </c>
      <c r="J5" s="343"/>
      <c r="K5" s="343"/>
      <c r="L5" s="344"/>
      <c r="N5" s="79"/>
      <c r="O5" s="79"/>
      <c r="P5" s="79"/>
      <c r="Q5" s="79"/>
      <c r="R5" s="7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2:33" ht="13.5" customHeight="1" thickBot="1" x14ac:dyDescent="0.3">
      <c r="B6" s="340"/>
      <c r="C6" s="163"/>
      <c r="D6" s="345"/>
      <c r="E6" s="345"/>
      <c r="F6" s="346"/>
      <c r="G6" s="83"/>
      <c r="H6" s="340"/>
      <c r="I6" s="86"/>
      <c r="J6" s="345"/>
      <c r="K6" s="345"/>
      <c r="L6" s="346"/>
      <c r="N6" s="79"/>
      <c r="O6" s="79"/>
      <c r="P6" s="79"/>
      <c r="Q6" s="79"/>
      <c r="R6" s="7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2:33" ht="18" customHeight="1" thickBot="1" x14ac:dyDescent="0.3">
      <c r="B7" s="87" t="s">
        <v>129</v>
      </c>
      <c r="C7" s="87" t="s">
        <v>130</v>
      </c>
      <c r="D7" s="87" t="s">
        <v>131</v>
      </c>
      <c r="E7" s="87" t="s">
        <v>132</v>
      </c>
      <c r="F7" s="87" t="s">
        <v>133</v>
      </c>
      <c r="G7" s="83"/>
      <c r="H7" s="87" t="s">
        <v>129</v>
      </c>
      <c r="I7" s="87" t="s">
        <v>134</v>
      </c>
      <c r="J7" s="87" t="s">
        <v>135</v>
      </c>
      <c r="K7" s="87" t="s">
        <v>136</v>
      </c>
      <c r="L7" s="87" t="s">
        <v>137</v>
      </c>
      <c r="N7" s="79"/>
      <c r="O7" s="79"/>
      <c r="P7" s="79"/>
      <c r="Q7" s="79"/>
      <c r="R7" s="79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2:33" ht="20.100000000000001" customHeight="1" x14ac:dyDescent="0.25">
      <c r="B8" s="88">
        <v>0.41666666666666669</v>
      </c>
      <c r="C8" s="332" t="str">
        <f>VLOOKUP('Ligen-Übersicht'!$G$23,'Ligen-Übersicht'!$B$23:$E$26,4)</f>
        <v>KV Gütersloh/Rheda 1</v>
      </c>
      <c r="D8" s="333"/>
      <c r="E8" s="333"/>
      <c r="F8" s="333"/>
      <c r="G8" s="83"/>
      <c r="H8" s="88">
        <v>0.41666666666666669</v>
      </c>
      <c r="I8" s="332" t="str">
        <f>VLOOKUP('Ligen-Übersicht'!$G$24,'Ligen-Übersicht'!$B$23:$E$26,4)</f>
        <v>GRSV Gütersloh</v>
      </c>
      <c r="J8" s="333"/>
      <c r="K8" s="333"/>
      <c r="L8" s="333"/>
      <c r="N8" s="79"/>
      <c r="O8" s="79"/>
      <c r="P8" s="79"/>
      <c r="Q8" s="79"/>
      <c r="R8" s="79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2:33" ht="20.100000000000001" customHeight="1" x14ac:dyDescent="0.25">
      <c r="B9" s="91">
        <v>0.44791666666666669</v>
      </c>
      <c r="C9" s="392" t="str">
        <f>VLOOKUP('Ligen-Übersicht'!$H$23,'Ligen-Übersicht'!$B$23:$E$26,4)</f>
        <v>GRSV Gütersloh</v>
      </c>
      <c r="D9" s="393"/>
      <c r="E9" s="393"/>
      <c r="F9" s="394"/>
      <c r="G9" s="83"/>
      <c r="H9" s="91">
        <v>0.44791666666666669</v>
      </c>
      <c r="I9" s="392" t="str">
        <f>VLOOKUP('Ligen-Übersicht'!$H$24,'Ligen-Übersicht'!$B$23:$E$26,4)</f>
        <v>BSG Lübbecke</v>
      </c>
      <c r="J9" s="393"/>
      <c r="K9" s="393"/>
      <c r="L9" s="394"/>
      <c r="N9" s="79"/>
      <c r="O9" s="79"/>
      <c r="P9" s="79"/>
      <c r="Q9" s="79"/>
      <c r="R9" s="7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2:33" ht="20.100000000000001" customHeight="1" x14ac:dyDescent="0.25">
      <c r="B10" s="91">
        <v>0.47916666666666669</v>
      </c>
      <c r="C10" s="332" t="str">
        <f>VLOOKUP('Ligen-Übersicht'!$I$23,'Ligen-Übersicht'!$B$23:$E$26,4)</f>
        <v>BSG Lübbecke</v>
      </c>
      <c r="D10" s="333"/>
      <c r="E10" s="333"/>
      <c r="F10" s="333"/>
      <c r="G10" s="83"/>
      <c r="H10" s="91">
        <v>0.47916666666666669</v>
      </c>
      <c r="I10" s="332" t="str">
        <f>VLOOKUP('Ligen-Übersicht'!$I$24,'Ligen-Übersicht'!$B$23:$E$26,4)</f>
        <v>KV Gütersloh/Rheda 2</v>
      </c>
      <c r="J10" s="333"/>
      <c r="K10" s="333"/>
      <c r="L10" s="333"/>
      <c r="N10" s="79"/>
      <c r="O10" s="79"/>
      <c r="P10" s="79"/>
      <c r="Q10" s="79"/>
      <c r="R10" s="79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2:33" ht="20.100000000000001" customHeight="1" x14ac:dyDescent="0.25">
      <c r="B11" s="95">
        <v>0.51041666666666663</v>
      </c>
      <c r="C11" s="392" t="str">
        <f>VLOOKUP('Ligen-Übersicht'!$J$23,'Ligen-Übersicht'!$B$23:$E$26,4)</f>
        <v>KV Gütersloh/Rheda 2</v>
      </c>
      <c r="D11" s="393"/>
      <c r="E11" s="393"/>
      <c r="F11" s="394"/>
      <c r="G11" s="83"/>
      <c r="H11" s="95">
        <v>0.51041666666666663</v>
      </c>
      <c r="I11" s="392" t="str">
        <f>VLOOKUP('Ligen-Übersicht'!$J$24,'Ligen-Übersicht'!$B$23:$E$26,4)</f>
        <v>KV Gütersloh/Rheda 1</v>
      </c>
      <c r="J11" s="393"/>
      <c r="K11" s="393"/>
      <c r="L11" s="394"/>
      <c r="N11" s="79"/>
      <c r="O11" s="79"/>
      <c r="P11" s="79"/>
      <c r="Q11" s="79"/>
      <c r="R11" s="79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2:33" ht="20.100000000000001" hidden="1" customHeight="1" x14ac:dyDescent="0.25">
      <c r="B12" s="135">
        <v>0.54166666666666663</v>
      </c>
      <c r="C12" s="330" t="s">
        <v>138</v>
      </c>
      <c r="D12" s="330"/>
      <c r="E12" s="330"/>
      <c r="F12" s="330"/>
      <c r="G12" s="83"/>
      <c r="H12" s="135">
        <v>0.54166666666666663</v>
      </c>
      <c r="I12" s="330" t="s">
        <v>138</v>
      </c>
      <c r="J12" s="330"/>
      <c r="K12" s="330"/>
      <c r="L12" s="330"/>
      <c r="N12" s="79"/>
      <c r="O12" s="79"/>
      <c r="P12" s="79"/>
      <c r="Q12" s="79"/>
      <c r="R12" s="79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2:33" ht="20.100000000000001" customHeight="1" thickBot="1" x14ac:dyDescent="0.3">
      <c r="B13" s="135">
        <v>0.54166666666666663</v>
      </c>
      <c r="C13" s="330" t="s">
        <v>138</v>
      </c>
      <c r="D13" s="330"/>
      <c r="E13" s="330"/>
      <c r="F13" s="330"/>
      <c r="G13" s="83"/>
      <c r="H13" s="135">
        <v>0.54166666666666663</v>
      </c>
      <c r="I13" s="330" t="s">
        <v>138</v>
      </c>
      <c r="J13" s="330"/>
      <c r="K13" s="330"/>
      <c r="L13" s="330"/>
      <c r="N13" s="79"/>
      <c r="O13" s="79"/>
      <c r="P13" s="79"/>
      <c r="Q13" s="79"/>
      <c r="R13" s="79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2:33" ht="18" customHeight="1" x14ac:dyDescent="0.2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N14" s="79"/>
      <c r="O14" s="79"/>
      <c r="P14" s="79"/>
      <c r="Q14" s="79"/>
      <c r="R14" s="79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2:33" ht="18" customHeight="1" thickBot="1" x14ac:dyDescent="0.3">
      <c r="H15" s="97"/>
      <c r="I15" s="97"/>
      <c r="J15" s="97"/>
      <c r="K15" s="97"/>
      <c r="L15" s="97"/>
      <c r="N15" s="79"/>
      <c r="O15" s="79"/>
      <c r="P15" s="79"/>
      <c r="Q15" s="79"/>
      <c r="R15" s="79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3" ht="18" customHeight="1" x14ac:dyDescent="0.25">
      <c r="B16" s="338" t="s">
        <v>139</v>
      </c>
      <c r="C16" s="98"/>
      <c r="D16" s="341" t="str">
        <f>'Ligen-Übersicht'!$E$25</f>
        <v>BSG Lübbecke</v>
      </c>
      <c r="E16" s="341"/>
      <c r="F16" s="342"/>
      <c r="G16" s="83"/>
      <c r="H16" s="338" t="s">
        <v>140</v>
      </c>
      <c r="I16" s="98"/>
      <c r="J16" s="341" t="str">
        <f>'Ligen-Übersicht'!$E$26</f>
        <v>KV Gütersloh/Rheda 2</v>
      </c>
      <c r="K16" s="341"/>
      <c r="L16" s="342"/>
      <c r="N16" s="79"/>
      <c r="O16" s="79"/>
      <c r="P16" s="79"/>
      <c r="Q16" s="79"/>
      <c r="R16" s="79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2:33" ht="12" customHeight="1" x14ac:dyDescent="0.25">
      <c r="B17" s="339"/>
      <c r="C17" s="253">
        <f>'Ligen-Übersicht'!$C$25</f>
        <v>44905</v>
      </c>
      <c r="D17" s="343"/>
      <c r="E17" s="343"/>
      <c r="F17" s="344"/>
      <c r="G17" s="83"/>
      <c r="H17" s="339"/>
      <c r="I17" s="253">
        <f>'Ligen-Übersicht'!$C$26</f>
        <v>44940</v>
      </c>
      <c r="J17" s="343"/>
      <c r="K17" s="343"/>
      <c r="L17" s="344"/>
      <c r="N17" s="79"/>
      <c r="O17" s="79"/>
      <c r="P17" s="79"/>
      <c r="Q17" s="79"/>
      <c r="R17" s="79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2:33" ht="13.5" customHeight="1" thickBot="1" x14ac:dyDescent="0.3">
      <c r="B18" s="340"/>
      <c r="C18" s="86"/>
      <c r="D18" s="345"/>
      <c r="E18" s="345"/>
      <c r="F18" s="346"/>
      <c r="G18" s="83"/>
      <c r="H18" s="340"/>
      <c r="I18" s="86"/>
      <c r="J18" s="345"/>
      <c r="K18" s="345"/>
      <c r="L18" s="346"/>
      <c r="N18" s="79"/>
      <c r="O18" s="79"/>
      <c r="P18" s="79"/>
      <c r="Q18" s="79"/>
      <c r="R18" s="79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2:33" ht="18" customHeight="1" thickBot="1" x14ac:dyDescent="0.3">
      <c r="B19" s="87" t="s">
        <v>129</v>
      </c>
      <c r="C19" s="87" t="s">
        <v>130</v>
      </c>
      <c r="D19" s="87" t="s">
        <v>131</v>
      </c>
      <c r="E19" s="87" t="s">
        <v>132</v>
      </c>
      <c r="F19" s="87" t="s">
        <v>133</v>
      </c>
      <c r="G19" s="83"/>
      <c r="H19" s="87" t="s">
        <v>129</v>
      </c>
      <c r="I19" s="87" t="s">
        <v>130</v>
      </c>
      <c r="J19" s="87" t="s">
        <v>131</v>
      </c>
      <c r="K19" s="87" t="s">
        <v>132</v>
      </c>
      <c r="L19" s="87" t="s">
        <v>133</v>
      </c>
      <c r="N19" s="79"/>
      <c r="O19" s="79"/>
      <c r="P19" s="79"/>
      <c r="Q19" s="79"/>
      <c r="R19" s="79"/>
      <c r="S19" s="79"/>
      <c r="T19" s="80"/>
      <c r="U19" s="80"/>
      <c r="V19" s="80"/>
      <c r="W19" s="80"/>
      <c r="X19" s="85"/>
      <c r="Y19" s="85"/>
      <c r="Z19" s="85"/>
      <c r="AA19" s="85"/>
      <c r="AB19" s="85"/>
      <c r="AC19" s="85"/>
      <c r="AD19" s="85"/>
    </row>
    <row r="20" spans="2:33" ht="20.100000000000001" customHeight="1" x14ac:dyDescent="0.25">
      <c r="B20" s="88">
        <v>0.41666666666666669</v>
      </c>
      <c r="C20" s="332" t="str">
        <f>VLOOKUP('Ligen-Übersicht'!$G$25,'Ligen-Übersicht'!$B$23:$E$26,4)</f>
        <v>BSG Lübbecke</v>
      </c>
      <c r="D20" s="333"/>
      <c r="E20" s="333"/>
      <c r="F20" s="333"/>
      <c r="G20" s="83"/>
      <c r="H20" s="88">
        <v>0.41666666666666669</v>
      </c>
      <c r="I20" s="332" t="str">
        <f>VLOOKUP('Ligen-Übersicht'!$G$26,'Ligen-Übersicht'!$B$23:$E$26,4)</f>
        <v>KV Gütersloh/Rheda 2</v>
      </c>
      <c r="J20" s="333"/>
      <c r="K20" s="333"/>
      <c r="L20" s="333"/>
      <c r="N20" s="79"/>
      <c r="O20" s="79"/>
      <c r="P20" s="79"/>
      <c r="Q20" s="79"/>
      <c r="R20" s="79"/>
      <c r="S20" s="79"/>
      <c r="T20" s="80"/>
      <c r="U20" s="142"/>
      <c r="V20" s="142"/>
      <c r="W20" s="142"/>
      <c r="X20" s="94"/>
      <c r="Y20" s="143"/>
      <c r="Z20" s="94"/>
      <c r="AA20" s="94"/>
      <c r="AB20" s="94"/>
      <c r="AC20" s="94"/>
      <c r="AD20" s="85"/>
    </row>
    <row r="21" spans="2:33" ht="20.100000000000001" customHeight="1" x14ac:dyDescent="0.2">
      <c r="B21" s="91">
        <v>0.44791666666666669</v>
      </c>
      <c r="C21" s="392" t="str">
        <f>VLOOKUP('Ligen-Übersicht'!$H$25,'Ligen-Übersicht'!$B$23:$E$26,4)</f>
        <v>KV Gütersloh/Rheda 2</v>
      </c>
      <c r="D21" s="393"/>
      <c r="E21" s="393"/>
      <c r="F21" s="394"/>
      <c r="G21" s="83"/>
      <c r="H21" s="91">
        <v>0.44791666666666669</v>
      </c>
      <c r="I21" s="392" t="str">
        <f>VLOOKUP('Ligen-Übersicht'!$H$26,'Ligen-Übersicht'!$B$23:$E$26,4)</f>
        <v>BSG Lübbecke</v>
      </c>
      <c r="J21" s="393"/>
      <c r="K21" s="393"/>
      <c r="L21" s="394"/>
      <c r="U21" s="100"/>
      <c r="V21" s="100"/>
      <c r="W21" s="94"/>
      <c r="X21" s="94"/>
      <c r="Y21" s="143"/>
      <c r="Z21" s="94"/>
      <c r="AA21" s="94"/>
      <c r="AB21" s="94"/>
      <c r="AC21" s="94"/>
      <c r="AD21" s="85"/>
    </row>
    <row r="22" spans="2:33" ht="20.100000000000001" customHeight="1" x14ac:dyDescent="0.2">
      <c r="B22" s="91">
        <v>0.47916666666666669</v>
      </c>
      <c r="C22" s="332" t="str">
        <f>VLOOKUP('Ligen-Übersicht'!$I$25,'Ligen-Übersicht'!$B$23:$E$26,4)</f>
        <v>KV Gütersloh/Rheda 1</v>
      </c>
      <c r="D22" s="333"/>
      <c r="E22" s="333"/>
      <c r="F22" s="333"/>
      <c r="G22" s="83"/>
      <c r="H22" s="91">
        <v>0.47916666666666669</v>
      </c>
      <c r="I22" s="332" t="str">
        <f>VLOOKUP('Ligen-Übersicht'!$I$26,'Ligen-Übersicht'!$B$23:$E$26,4)</f>
        <v>GRSV Gütersloh</v>
      </c>
      <c r="J22" s="333"/>
      <c r="K22" s="333"/>
      <c r="L22" s="333"/>
      <c r="U22" s="100"/>
      <c r="V22" s="100"/>
      <c r="W22" s="144"/>
      <c r="X22" s="145"/>
      <c r="Y22" s="137"/>
      <c r="Z22" s="146"/>
      <c r="AA22" s="147"/>
      <c r="AB22" s="94"/>
      <c r="AC22" s="94"/>
      <c r="AD22" s="85"/>
    </row>
    <row r="23" spans="2:33" ht="20.100000000000001" customHeight="1" x14ac:dyDescent="0.2">
      <c r="B23" s="95">
        <v>0.51041666666666663</v>
      </c>
      <c r="C23" s="392" t="str">
        <f>VLOOKUP('Ligen-Übersicht'!$J$25,'Ligen-Übersicht'!$B$23:$E$26,4)</f>
        <v>GRSV Gütersloh</v>
      </c>
      <c r="D23" s="393"/>
      <c r="E23" s="393"/>
      <c r="F23" s="394"/>
      <c r="G23" s="83"/>
      <c r="H23" s="95">
        <v>0.51041666666666663</v>
      </c>
      <c r="I23" s="392" t="str">
        <f>VLOOKUP('Ligen-Übersicht'!$J$26,'Ligen-Übersicht'!$B$23:$E$26,4)</f>
        <v>KV Gütersloh/Rheda 1</v>
      </c>
      <c r="J23" s="393"/>
      <c r="K23" s="393"/>
      <c r="L23" s="394"/>
      <c r="U23" s="100"/>
      <c r="V23" s="100"/>
      <c r="W23" s="144"/>
      <c r="X23" s="145"/>
      <c r="Y23" s="137"/>
      <c r="Z23" s="146"/>
      <c r="AA23" s="147"/>
      <c r="AB23" s="94"/>
      <c r="AC23" s="94"/>
      <c r="AD23" s="85"/>
    </row>
    <row r="24" spans="2:33" ht="20.100000000000001" hidden="1" customHeight="1" x14ac:dyDescent="0.2">
      <c r="B24" s="135">
        <v>0.54166666666666663</v>
      </c>
      <c r="C24" s="330" t="s">
        <v>138</v>
      </c>
      <c r="D24" s="330"/>
      <c r="E24" s="330"/>
      <c r="F24" s="330"/>
      <c r="G24" s="83"/>
      <c r="H24" s="135">
        <v>0.54166666666666663</v>
      </c>
      <c r="I24" s="330" t="s">
        <v>138</v>
      </c>
      <c r="J24" s="330"/>
      <c r="K24" s="330"/>
      <c r="L24" s="330"/>
      <c r="U24" s="100"/>
      <c r="V24" s="100"/>
      <c r="W24" s="144"/>
      <c r="X24" s="145"/>
      <c r="Y24" s="148"/>
      <c r="Z24" s="146"/>
      <c r="AA24" s="147"/>
      <c r="AB24" s="94"/>
      <c r="AC24" s="94"/>
      <c r="AD24" s="85"/>
    </row>
    <row r="25" spans="2:33" ht="20.100000000000001" customHeight="1" thickBot="1" x14ac:dyDescent="0.25">
      <c r="B25" s="135">
        <v>0.54166666666666663</v>
      </c>
      <c r="C25" s="330" t="s">
        <v>138</v>
      </c>
      <c r="D25" s="330"/>
      <c r="E25" s="330"/>
      <c r="F25" s="330"/>
      <c r="G25" s="83"/>
      <c r="H25" s="135">
        <v>0.54166666666666663</v>
      </c>
      <c r="I25" s="330" t="s">
        <v>138</v>
      </c>
      <c r="J25" s="330"/>
      <c r="K25" s="330"/>
      <c r="L25" s="330"/>
      <c r="U25" s="100"/>
      <c r="V25" s="100"/>
      <c r="W25" s="144"/>
      <c r="X25" s="145"/>
      <c r="Y25" s="137"/>
      <c r="Z25" s="146"/>
      <c r="AA25" s="147"/>
      <c r="AB25" s="94"/>
      <c r="AC25" s="94"/>
      <c r="AD25" s="85"/>
    </row>
    <row r="26" spans="2:33" ht="18" customHeight="1" x14ac:dyDescent="0.2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U26" s="100"/>
      <c r="V26" s="100"/>
      <c r="W26" s="93"/>
      <c r="X26" s="149"/>
      <c r="Y26" s="150"/>
      <c r="Z26" s="146"/>
      <c r="AA26" s="147"/>
      <c r="AB26" s="94"/>
      <c r="AC26" s="94"/>
      <c r="AD26" s="85"/>
    </row>
    <row r="27" spans="2:33" ht="18" customHeight="1" x14ac:dyDescent="0.2">
      <c r="H27" s="97"/>
      <c r="I27" s="81"/>
      <c r="J27" s="97"/>
      <c r="K27" s="97"/>
      <c r="L27" s="97"/>
      <c r="W27" s="85"/>
      <c r="X27" s="85"/>
      <c r="Y27" s="85"/>
      <c r="Z27" s="85"/>
      <c r="AA27" s="85"/>
      <c r="AB27" s="85"/>
      <c r="AC27" s="85"/>
      <c r="AD27" s="85"/>
    </row>
    <row r="28" spans="2:33" ht="18" hidden="1" customHeight="1" x14ac:dyDescent="0.2">
      <c r="B28" s="338" t="s">
        <v>141</v>
      </c>
      <c r="C28" s="98"/>
      <c r="D28" s="386">
        <f>Y12</f>
        <v>0</v>
      </c>
      <c r="E28" s="386"/>
      <c r="F28" s="387"/>
      <c r="G28" s="83"/>
      <c r="H28" s="151"/>
      <c r="I28" s="152"/>
      <c r="J28" s="117"/>
      <c r="K28" s="117"/>
      <c r="L28" s="117"/>
      <c r="M28" s="153"/>
      <c r="N28" s="153"/>
      <c r="W28" s="85"/>
      <c r="X28" s="85"/>
      <c r="Y28" s="85"/>
      <c r="Z28" s="85"/>
      <c r="AA28" s="85"/>
      <c r="AB28" s="85"/>
      <c r="AC28" s="85"/>
      <c r="AD28" s="85"/>
    </row>
    <row r="29" spans="2:33" ht="18" hidden="1" customHeight="1" x14ac:dyDescent="0.2">
      <c r="B29" s="339"/>
      <c r="C29" s="99">
        <f>X12</f>
        <v>0</v>
      </c>
      <c r="D29" s="388"/>
      <c r="E29" s="388"/>
      <c r="F29" s="389"/>
      <c r="G29" s="83"/>
      <c r="H29" s="151"/>
      <c r="I29" s="99"/>
      <c r="J29" s="117"/>
      <c r="K29" s="117"/>
      <c r="L29" s="117"/>
      <c r="M29" s="153"/>
      <c r="N29" s="153"/>
      <c r="W29" s="85"/>
      <c r="X29" s="85"/>
      <c r="Y29" s="85"/>
      <c r="Z29" s="85"/>
      <c r="AA29" s="85"/>
      <c r="AB29" s="85"/>
      <c r="AC29" s="85"/>
      <c r="AD29" s="85"/>
    </row>
    <row r="30" spans="2:33" ht="18" hidden="1" customHeight="1" thickBot="1" x14ac:dyDescent="0.25">
      <c r="B30" s="340"/>
      <c r="C30" s="86"/>
      <c r="D30" s="390"/>
      <c r="E30" s="390"/>
      <c r="F30" s="391"/>
      <c r="G30" s="83"/>
      <c r="H30" s="151"/>
      <c r="I30" s="154"/>
      <c r="J30" s="117"/>
      <c r="K30" s="117"/>
      <c r="L30" s="117"/>
      <c r="M30" s="153"/>
      <c r="N30" s="153"/>
      <c r="W30" s="85"/>
      <c r="X30" s="85"/>
      <c r="Y30" s="85"/>
      <c r="Z30" s="85"/>
      <c r="AA30" s="85"/>
      <c r="AB30" s="85"/>
      <c r="AC30" s="85"/>
      <c r="AD30" s="85"/>
    </row>
    <row r="31" spans="2:33" ht="18" hidden="1" customHeight="1" thickBot="1" x14ac:dyDescent="0.25">
      <c r="B31" s="87" t="s">
        <v>129</v>
      </c>
      <c r="C31" s="87" t="s">
        <v>134</v>
      </c>
      <c r="D31" s="87" t="s">
        <v>135</v>
      </c>
      <c r="E31" s="87" t="s">
        <v>136</v>
      </c>
      <c r="F31" s="87" t="s">
        <v>137</v>
      </c>
      <c r="G31" s="83"/>
      <c r="H31" s="118"/>
      <c r="I31" s="118"/>
      <c r="J31" s="118"/>
      <c r="K31" s="118"/>
      <c r="L31" s="118"/>
      <c r="M31" s="155"/>
      <c r="N31" s="155"/>
      <c r="W31" s="156"/>
      <c r="X31" s="157"/>
      <c r="Y31" s="103"/>
      <c r="Z31" s="146"/>
      <c r="AA31" s="102"/>
      <c r="AB31" s="85"/>
      <c r="AC31" s="85"/>
      <c r="AD31" s="85"/>
    </row>
    <row r="32" spans="2:33" ht="20.100000000000001" hidden="1" customHeight="1" x14ac:dyDescent="0.2">
      <c r="B32" s="88">
        <v>0.41666666666666669</v>
      </c>
      <c r="C32" s="379" t="e">
        <f>VLOOKUP($Z12,$W$8:$Y$12,3)</f>
        <v>#N/A</v>
      </c>
      <c r="D32" s="380"/>
      <c r="E32" s="380"/>
      <c r="F32" s="380"/>
      <c r="G32" s="83"/>
      <c r="H32" s="119"/>
      <c r="I32" s="158"/>
      <c r="J32" s="159"/>
      <c r="K32" s="159"/>
      <c r="L32" s="159"/>
      <c r="M32" s="155"/>
      <c r="N32" s="155"/>
      <c r="W32" s="144"/>
      <c r="X32" s="145"/>
      <c r="Y32" s="137"/>
      <c r="Z32" s="137"/>
      <c r="AA32" s="102"/>
      <c r="AB32" s="85"/>
      <c r="AC32" s="85"/>
      <c r="AD32" s="85"/>
    </row>
    <row r="33" spans="2:30" ht="20.100000000000001" hidden="1" customHeight="1" x14ac:dyDescent="0.2">
      <c r="B33" s="91">
        <v>0.44791666666666669</v>
      </c>
      <c r="C33" s="381" t="e">
        <f>VLOOKUP($AA12,$W$8:$Y$12,3)</f>
        <v>#N/A</v>
      </c>
      <c r="D33" s="382"/>
      <c r="E33" s="382"/>
      <c r="F33" s="383"/>
      <c r="G33" s="83"/>
      <c r="H33" s="119"/>
      <c r="I33" s="158"/>
      <c r="J33" s="158"/>
      <c r="K33" s="158"/>
      <c r="L33" s="158"/>
      <c r="M33" s="155"/>
      <c r="N33" s="155"/>
      <c r="W33" s="144"/>
      <c r="X33" s="145"/>
      <c r="Y33" s="137"/>
      <c r="Z33" s="137"/>
      <c r="AA33" s="102"/>
      <c r="AB33" s="85"/>
      <c r="AC33" s="85"/>
      <c r="AD33" s="85"/>
    </row>
    <row r="34" spans="2:30" ht="20.100000000000001" hidden="1" customHeight="1" x14ac:dyDescent="0.2">
      <c r="B34" s="91">
        <v>0.47916666666666669</v>
      </c>
      <c r="C34" s="384" t="e">
        <f>VLOOKUP($AB12,$W$8:$Y$12,3)</f>
        <v>#N/A</v>
      </c>
      <c r="D34" s="385"/>
      <c r="E34" s="385" t="e">
        <f>VLOOKUP(AA33,$W$22:$Y$26,3)</f>
        <v>#N/A</v>
      </c>
      <c r="F34" s="385"/>
      <c r="G34" s="83"/>
      <c r="H34" s="119"/>
      <c r="I34" s="158"/>
      <c r="J34" s="159"/>
      <c r="K34" s="159"/>
      <c r="L34" s="159"/>
      <c r="M34" s="155"/>
      <c r="N34" s="155"/>
      <c r="W34" s="144"/>
      <c r="X34" s="145"/>
      <c r="Y34" s="137"/>
      <c r="Z34" s="137"/>
      <c r="AA34" s="102"/>
      <c r="AB34" s="85"/>
      <c r="AC34" s="85"/>
      <c r="AD34" s="85"/>
    </row>
    <row r="35" spans="2:30" ht="20.100000000000001" hidden="1" customHeight="1" x14ac:dyDescent="0.2">
      <c r="B35" s="91">
        <v>0.51041666666666663</v>
      </c>
      <c r="C35" s="381" t="e">
        <f>VLOOKUP($AC12,$W$8:$Y$12,3)</f>
        <v>#N/A</v>
      </c>
      <c r="D35" s="382"/>
      <c r="E35" s="382" t="e">
        <f>VLOOKUP(AA34,$W$22:$Y$26,3)</f>
        <v>#N/A</v>
      </c>
      <c r="F35" s="383"/>
      <c r="G35" s="83"/>
      <c r="H35" s="119"/>
      <c r="I35" s="158"/>
      <c r="J35" s="158"/>
      <c r="K35" s="158"/>
      <c r="L35" s="158"/>
      <c r="M35" s="155"/>
      <c r="N35" s="155"/>
      <c r="W35" s="144"/>
      <c r="X35" s="145"/>
      <c r="Y35" s="137"/>
      <c r="Z35" s="137"/>
      <c r="AA35" s="102"/>
      <c r="AB35" s="85"/>
      <c r="AC35" s="85"/>
      <c r="AD35" s="85"/>
    </row>
    <row r="36" spans="2:30" ht="20.100000000000001" hidden="1" customHeight="1" x14ac:dyDescent="0.2">
      <c r="B36" s="91">
        <v>0.54166666666666663</v>
      </c>
      <c r="C36" s="384" t="e">
        <f>VLOOKUP($AD12,$W$8:$Y$12,3)</f>
        <v>#N/A</v>
      </c>
      <c r="D36" s="385"/>
      <c r="E36" s="385"/>
      <c r="F36" s="385"/>
      <c r="G36" s="83"/>
      <c r="H36" s="119"/>
      <c r="I36" s="158"/>
      <c r="J36" s="159"/>
      <c r="K36" s="159"/>
      <c r="L36" s="159"/>
      <c r="M36" s="155"/>
      <c r="N36" s="155"/>
      <c r="W36" s="144"/>
      <c r="X36" s="145"/>
      <c r="Y36" s="137"/>
      <c r="Z36" s="137"/>
      <c r="AA36" s="102"/>
      <c r="AB36" s="85"/>
      <c r="AC36" s="85"/>
      <c r="AD36" s="85"/>
    </row>
    <row r="37" spans="2:30" ht="20.100000000000001" hidden="1" customHeight="1" thickBot="1" x14ac:dyDescent="0.25">
      <c r="B37" s="135">
        <v>0.57291666666666663</v>
      </c>
      <c r="C37" s="330" t="s">
        <v>138</v>
      </c>
      <c r="D37" s="330"/>
      <c r="E37" s="330"/>
      <c r="F37" s="330"/>
      <c r="G37" s="83"/>
      <c r="H37" s="119"/>
      <c r="J37" s="159"/>
      <c r="K37" s="159"/>
      <c r="L37" s="159"/>
      <c r="M37" s="155"/>
      <c r="N37" s="155"/>
    </row>
    <row r="38" spans="2:30" ht="18" customHeight="1" x14ac:dyDescent="0.2">
      <c r="B38" s="81"/>
      <c r="C38" s="81"/>
      <c r="D38" s="81"/>
      <c r="E38" s="81"/>
      <c r="F38" s="81"/>
      <c r="G38" s="104"/>
      <c r="H38" s="81"/>
      <c r="I38" s="81"/>
      <c r="J38" s="81"/>
      <c r="L38" s="81"/>
    </row>
    <row r="39" spans="2:30" ht="18" customHeight="1" x14ac:dyDescent="0.2">
      <c r="B39" s="81"/>
      <c r="C39" s="81"/>
      <c r="D39" s="81"/>
      <c r="E39" s="81"/>
      <c r="F39" s="81"/>
      <c r="G39" s="105"/>
      <c r="H39" s="81"/>
      <c r="I39" s="81"/>
      <c r="J39" s="81"/>
      <c r="K39" s="106"/>
      <c r="L39" s="81"/>
    </row>
    <row r="40" spans="2:30" ht="18" customHeight="1" x14ac:dyDescent="0.2"/>
    <row r="41" spans="2:30" ht="18" customHeight="1" x14ac:dyDescent="0.2"/>
    <row r="42" spans="2:30" ht="18" customHeight="1" x14ac:dyDescent="0.2"/>
    <row r="43" spans="2:30" ht="18" customHeight="1" x14ac:dyDescent="0.2"/>
    <row r="44" spans="2:30" ht="18" customHeight="1" x14ac:dyDescent="0.2"/>
    <row r="45" spans="2:30" ht="18" customHeight="1" x14ac:dyDescent="0.2"/>
    <row r="46" spans="2:30" ht="18" customHeight="1" x14ac:dyDescent="0.2"/>
    <row r="47" spans="2:30" ht="18.75" customHeight="1" x14ac:dyDescent="0.2"/>
  </sheetData>
  <mergeCells count="43">
    <mergeCell ref="B1:C1"/>
    <mergeCell ref="D1:L1"/>
    <mergeCell ref="B4:B6"/>
    <mergeCell ref="D4:F6"/>
    <mergeCell ref="H4:H6"/>
    <mergeCell ref="J4:L6"/>
    <mergeCell ref="F2:H2"/>
    <mergeCell ref="C8:F8"/>
    <mergeCell ref="I8:L8"/>
    <mergeCell ref="C9:F9"/>
    <mergeCell ref="I9:L9"/>
    <mergeCell ref="C10:F10"/>
    <mergeCell ref="I10:L10"/>
    <mergeCell ref="C11:F11"/>
    <mergeCell ref="I11:L11"/>
    <mergeCell ref="C12:F12"/>
    <mergeCell ref="I12:L12"/>
    <mergeCell ref="C13:F13"/>
    <mergeCell ref="I13:L13"/>
    <mergeCell ref="B16:B18"/>
    <mergeCell ref="D16:F18"/>
    <mergeCell ref="H16:H18"/>
    <mergeCell ref="J16:L18"/>
    <mergeCell ref="C20:F20"/>
    <mergeCell ref="I20:L20"/>
    <mergeCell ref="B28:B30"/>
    <mergeCell ref="D28:F30"/>
    <mergeCell ref="C21:F21"/>
    <mergeCell ref="I21:L21"/>
    <mergeCell ref="C22:F22"/>
    <mergeCell ref="I22:L22"/>
    <mergeCell ref="C23:F23"/>
    <mergeCell ref="I23:L23"/>
    <mergeCell ref="C37:F37"/>
    <mergeCell ref="C24:F24"/>
    <mergeCell ref="I24:L24"/>
    <mergeCell ref="C25:F25"/>
    <mergeCell ref="I25:L25"/>
    <mergeCell ref="C32:F32"/>
    <mergeCell ref="C33:F33"/>
    <mergeCell ref="C34:F34"/>
    <mergeCell ref="C35:F35"/>
    <mergeCell ref="C36:F36"/>
  </mergeCells>
  <printOptions horizontalCentered="1"/>
  <pageMargins left="0.19685039370078741" right="0" top="0.19685039370078741" bottom="0" header="0.31496062992125984" footer="0.31496062992125984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8"/>
  <sheetViews>
    <sheetView topLeftCell="A4" workbookViewId="0">
      <selection activeCell="B14" sqref="B14"/>
    </sheetView>
  </sheetViews>
  <sheetFormatPr baseColWidth="10" defaultColWidth="12.5703125" defaultRowHeight="14.25" x14ac:dyDescent="0.2"/>
  <cols>
    <col min="1" max="1" width="20.7109375" style="255" customWidth="1"/>
    <col min="2" max="2" width="76.7109375" style="255" customWidth="1"/>
    <col min="3" max="4" width="2.28515625" style="58" customWidth="1"/>
    <col min="5" max="5" width="7.140625" style="258" customWidth="1"/>
    <col min="6" max="6" width="6.5703125" style="258" customWidth="1"/>
    <col min="7" max="7" width="10.140625" style="258" customWidth="1"/>
    <col min="8" max="13" width="13" style="258" customWidth="1"/>
    <col min="14" max="17" width="12.5703125" style="258"/>
    <col min="18" max="16384" width="12.5703125" style="58"/>
  </cols>
  <sheetData>
    <row r="1" spans="1:12" ht="39" customHeight="1" x14ac:dyDescent="0.2">
      <c r="B1" s="55"/>
      <c r="C1" s="256"/>
      <c r="D1" s="257"/>
      <c r="G1" s="259"/>
      <c r="H1" s="259"/>
      <c r="I1" s="260"/>
      <c r="J1" s="259"/>
      <c r="K1" s="259"/>
      <c r="L1" s="259"/>
    </row>
    <row r="2" spans="1:12" ht="20.25" customHeight="1" x14ac:dyDescent="0.2">
      <c r="A2" s="57"/>
      <c r="B2" s="261"/>
      <c r="C2" s="256"/>
      <c r="D2" s="257"/>
      <c r="G2" s="259"/>
      <c r="H2" s="183"/>
      <c r="I2" s="47"/>
      <c r="J2" s="47"/>
      <c r="K2" s="259"/>
      <c r="L2" s="259"/>
    </row>
    <row r="3" spans="1:12" ht="20.25" customHeight="1" x14ac:dyDescent="0.2">
      <c r="A3" s="262"/>
      <c r="B3" s="261"/>
      <c r="C3" s="256"/>
      <c r="D3" s="257"/>
      <c r="G3" s="259"/>
      <c r="H3" s="183"/>
      <c r="I3" s="47"/>
      <c r="J3" s="47"/>
      <c r="K3" s="259"/>
      <c r="L3" s="259"/>
    </row>
    <row r="4" spans="1:12" ht="20.25" customHeight="1" x14ac:dyDescent="0.2">
      <c r="A4" s="263"/>
      <c r="B4" s="261"/>
      <c r="D4" s="59"/>
      <c r="G4" s="259"/>
      <c r="H4" s="183"/>
      <c r="I4" s="47"/>
      <c r="J4" s="239"/>
      <c r="K4" s="259"/>
      <c r="L4" s="259"/>
    </row>
    <row r="5" spans="1:12" ht="21" customHeight="1" x14ac:dyDescent="0.2">
      <c r="A5" s="60" t="s">
        <v>104</v>
      </c>
      <c r="B5" s="61" t="s">
        <v>105</v>
      </c>
      <c r="D5" s="59"/>
      <c r="G5" s="259"/>
      <c r="H5" s="183"/>
      <c r="I5" s="47"/>
      <c r="J5" s="47"/>
      <c r="K5" s="259"/>
      <c r="L5" s="259"/>
    </row>
    <row r="6" spans="1:12" ht="21" customHeight="1" x14ac:dyDescent="0.2">
      <c r="A6" s="60" t="s">
        <v>106</v>
      </c>
      <c r="B6" s="61" t="str">
        <f>'Ligen-Übersicht'!E1</f>
        <v>2022 / 2023</v>
      </c>
      <c r="D6" s="59"/>
      <c r="G6" s="259"/>
      <c r="H6" s="183"/>
      <c r="I6" s="47"/>
      <c r="J6" s="47"/>
      <c r="K6" s="259"/>
      <c r="L6" s="259"/>
    </row>
    <row r="7" spans="1:12" ht="14.25" customHeight="1" x14ac:dyDescent="0.2">
      <c r="A7" s="60"/>
      <c r="B7" s="261"/>
      <c r="D7" s="59"/>
      <c r="G7" s="144"/>
      <c r="H7" s="183"/>
      <c r="I7" s="47"/>
      <c r="J7" s="47"/>
      <c r="K7" s="160"/>
    </row>
    <row r="8" spans="1:12" ht="33" customHeight="1" x14ac:dyDescent="0.2">
      <c r="A8" s="60" t="s">
        <v>107</v>
      </c>
      <c r="B8" s="136" t="s">
        <v>159</v>
      </c>
      <c r="D8" s="59"/>
    </row>
    <row r="9" spans="1:12" ht="21" customHeight="1" x14ac:dyDescent="0.2">
      <c r="A9" s="60" t="s">
        <v>160</v>
      </c>
      <c r="B9" s="161" t="s">
        <v>161</v>
      </c>
      <c r="D9" s="59"/>
    </row>
    <row r="10" spans="1:12" ht="12.75" customHeight="1" x14ac:dyDescent="0.2">
      <c r="A10" s="62"/>
      <c r="B10" s="261"/>
      <c r="D10" s="59"/>
    </row>
    <row r="11" spans="1:12" ht="13.5" customHeight="1" x14ac:dyDescent="0.2">
      <c r="A11" s="60"/>
      <c r="C11" s="245"/>
      <c r="D11" s="59"/>
    </row>
    <row r="12" spans="1:12" ht="21" customHeight="1" x14ac:dyDescent="0.2">
      <c r="A12" s="60" t="s">
        <v>108</v>
      </c>
      <c r="B12" s="61" t="s">
        <v>162</v>
      </c>
      <c r="D12" s="59"/>
    </row>
    <row r="13" spans="1:12" ht="21" customHeight="1" x14ac:dyDescent="0.2">
      <c r="A13" s="60" t="s">
        <v>110</v>
      </c>
      <c r="B13" s="139">
        <v>2</v>
      </c>
      <c r="D13" s="59"/>
    </row>
    <row r="14" spans="1:12" ht="15" customHeight="1" x14ac:dyDescent="0.2">
      <c r="A14" s="60"/>
      <c r="B14" s="250">
        <v>44820</v>
      </c>
      <c r="D14" s="59"/>
    </row>
    <row r="15" spans="1:12" ht="15" customHeight="1" x14ac:dyDescent="0.2">
      <c r="A15" s="60"/>
      <c r="B15" s="261"/>
      <c r="D15" s="59"/>
    </row>
    <row r="16" spans="1:12" ht="15" customHeight="1" x14ac:dyDescent="0.2">
      <c r="A16" s="63" t="s">
        <v>112</v>
      </c>
      <c r="B16" s="261"/>
      <c r="D16" s="59"/>
    </row>
    <row r="17" spans="1:4" ht="15" customHeight="1" x14ac:dyDescent="0.2">
      <c r="A17" s="64"/>
      <c r="B17" s="65"/>
      <c r="D17" s="59"/>
    </row>
    <row r="18" spans="1:4" ht="20.100000000000001" customHeight="1" x14ac:dyDescent="0.2">
      <c r="A18" s="66">
        <v>1</v>
      </c>
      <c r="B18" s="61" t="str">
        <f>'Ligen-Übersicht'!$E$29</f>
        <v>VSG Oer-Erkenschwick</v>
      </c>
      <c r="D18" s="59"/>
    </row>
    <row r="19" spans="1:4" ht="20.100000000000001" customHeight="1" x14ac:dyDescent="0.2">
      <c r="A19" s="66">
        <v>2</v>
      </c>
      <c r="B19" s="61" t="str">
        <f>'Ligen-Übersicht'!$E$30</f>
        <v>BSG Baesweiler 2</v>
      </c>
      <c r="D19" s="59"/>
    </row>
    <row r="20" spans="1:4" ht="24" customHeight="1" x14ac:dyDescent="0.2">
      <c r="A20" s="66">
        <v>3</v>
      </c>
      <c r="B20" s="61" t="str">
        <f>'Ligen-Übersicht'!$E$31</f>
        <v>BSG Würselen 2</v>
      </c>
      <c r="D20" s="59"/>
    </row>
    <row r="21" spans="1:4" s="258" customFormat="1" ht="21" customHeight="1" x14ac:dyDescent="0.2">
      <c r="A21" s="66">
        <v>4</v>
      </c>
      <c r="B21" s="61" t="str">
        <f>'Ligen-Übersicht'!$E$32</f>
        <v>BSG Herne 2</v>
      </c>
      <c r="C21" s="58"/>
      <c r="D21" s="59"/>
    </row>
    <row r="22" spans="1:4" s="258" customFormat="1" ht="16.5" customHeight="1" x14ac:dyDescent="0.2">
      <c r="A22" s="66"/>
      <c r="B22" s="61"/>
      <c r="C22" s="58"/>
      <c r="D22" s="59"/>
    </row>
    <row r="23" spans="1:4" s="258" customFormat="1" ht="15" customHeight="1" x14ac:dyDescent="0.2">
      <c r="A23" s="66"/>
      <c r="B23" s="67"/>
      <c r="C23" s="58"/>
      <c r="D23" s="59"/>
    </row>
    <row r="24" spans="1:4" s="258" customFormat="1" ht="15" customHeight="1" x14ac:dyDescent="0.25">
      <c r="A24" s="262"/>
      <c r="B24" s="264"/>
      <c r="C24" s="58"/>
      <c r="D24" s="59"/>
    </row>
    <row r="25" spans="1:4" s="258" customFormat="1" ht="21" customHeight="1" x14ac:dyDescent="0.2">
      <c r="A25" s="238">
        <v>1</v>
      </c>
      <c r="B25" s="261"/>
      <c r="C25" s="58"/>
      <c r="D25" s="59"/>
    </row>
    <row r="26" spans="1:4" s="258" customFormat="1" ht="21" customHeight="1" x14ac:dyDescent="0.2">
      <c r="A26" s="327">
        <f>'Ligen-Übersicht'!$C$29</f>
        <v>44856</v>
      </c>
      <c r="B26" s="327"/>
      <c r="C26" s="58"/>
      <c r="D26" s="59"/>
    </row>
    <row r="27" spans="1:4" s="258" customFormat="1" ht="18" customHeight="1" x14ac:dyDescent="0.2">
      <c r="A27" s="263" t="s">
        <v>114</v>
      </c>
      <c r="B27" s="68" t="str">
        <f>B18</f>
        <v>VSG Oer-Erkenschwick</v>
      </c>
      <c r="C27" s="58"/>
      <c r="D27" s="59"/>
    </row>
    <row r="28" spans="1:4" s="258" customFormat="1" ht="18" customHeight="1" x14ac:dyDescent="0.2">
      <c r="A28" s="263" t="s">
        <v>115</v>
      </c>
      <c r="B28" s="265" t="str">
        <f>VLOOKUP('Ligen-Übersicht'!$E$29,'Ligen-Übersicht'!$Y$29:$Z$32,2,0)</f>
        <v>SKV Kegelheim, Am Stimbergpark 80, 45739  Oer-Erkenschwick</v>
      </c>
      <c r="C28" s="58"/>
      <c r="D28" s="59"/>
    </row>
    <row r="29" spans="1:4" s="258" customFormat="1" ht="18" customHeight="1" x14ac:dyDescent="0.2">
      <c r="A29" s="263" t="s">
        <v>116</v>
      </c>
      <c r="B29" s="73" t="s">
        <v>166</v>
      </c>
      <c r="C29" s="58"/>
      <c r="D29" s="59"/>
    </row>
    <row r="30" spans="1:4" s="258" customFormat="1" ht="18" customHeight="1" x14ac:dyDescent="0.2">
      <c r="A30" s="263" t="s">
        <v>117</v>
      </c>
      <c r="B30" s="266" t="s">
        <v>54</v>
      </c>
      <c r="C30" s="58"/>
      <c r="D30" s="59"/>
    </row>
    <row r="31" spans="1:4" s="258" customFormat="1" ht="18" customHeight="1" x14ac:dyDescent="0.2">
      <c r="A31" s="263" t="s">
        <v>112</v>
      </c>
      <c r="B31" s="266" t="s">
        <v>54</v>
      </c>
      <c r="C31" s="58"/>
      <c r="D31" s="59"/>
    </row>
    <row r="32" spans="1:4" s="258" customFormat="1" ht="18" customHeight="1" x14ac:dyDescent="0.2">
      <c r="A32" s="263" t="s">
        <v>119</v>
      </c>
      <c r="B32" s="70" t="str">
        <f>'Ligen-Übersicht'!$G$29&amp;" - "&amp;'Ligen-Übersicht'!$H$29&amp;" - "&amp;'Ligen-Übersicht'!$I$29&amp;" - "&amp;'Ligen-Übersicht'!$J$29</f>
        <v>1 - 4 - 3 - 2</v>
      </c>
      <c r="C32" s="58"/>
      <c r="D32" s="59"/>
    </row>
    <row r="33" spans="1:4" s="258" customFormat="1" ht="18" customHeight="1" x14ac:dyDescent="0.2">
      <c r="A33" s="263" t="s">
        <v>120</v>
      </c>
      <c r="B33" s="265" t="str">
        <f>'Ligen-Übersicht'!$F$29</f>
        <v>Ewald Pferdekamp</v>
      </c>
      <c r="C33" s="58"/>
      <c r="D33" s="59"/>
    </row>
    <row r="34" spans="1:4" s="258" customFormat="1" ht="21" customHeight="1" x14ac:dyDescent="0.2">
      <c r="A34" s="262"/>
      <c r="B34" s="261"/>
      <c r="C34" s="58"/>
      <c r="D34" s="59"/>
    </row>
    <row r="35" spans="1:4" s="258" customFormat="1" ht="21" customHeight="1" x14ac:dyDescent="0.2">
      <c r="A35" s="238">
        <v>2</v>
      </c>
      <c r="B35" s="261"/>
      <c r="C35" s="58"/>
      <c r="D35" s="59"/>
    </row>
    <row r="36" spans="1:4" s="258" customFormat="1" ht="21" customHeight="1" x14ac:dyDescent="0.2">
      <c r="A36" s="327">
        <f>'Ligen-Übersicht'!$C$30</f>
        <v>44871</v>
      </c>
      <c r="B36" s="327"/>
      <c r="C36" s="58"/>
      <c r="D36" s="59"/>
    </row>
    <row r="37" spans="1:4" s="258" customFormat="1" ht="18" customHeight="1" x14ac:dyDescent="0.2">
      <c r="A37" s="263" t="s">
        <v>114</v>
      </c>
      <c r="B37" s="68" t="str">
        <f>B19</f>
        <v>BSG Baesweiler 2</v>
      </c>
      <c r="C37" s="58"/>
      <c r="D37" s="59"/>
    </row>
    <row r="38" spans="1:4" s="258" customFormat="1" ht="18" customHeight="1" x14ac:dyDescent="0.2">
      <c r="A38" s="263" t="s">
        <v>115</v>
      </c>
      <c r="B38" s="265" t="str">
        <f>VLOOKUP('Ligen-Übersicht'!$E$30,'Ligen-Übersicht'!$Y$29:$Z$32,2,0)</f>
        <v>Kegelhal Socio, Terbruggen 7, 6471 JV Eygelshoven, Tel: +31  45535296 - NL</v>
      </c>
      <c r="C38" s="58"/>
      <c r="D38" s="59"/>
    </row>
    <row r="39" spans="1:4" s="258" customFormat="1" ht="18" customHeight="1" x14ac:dyDescent="0.2">
      <c r="A39" s="263" t="s">
        <v>116</v>
      </c>
      <c r="B39" s="73" t="s">
        <v>166</v>
      </c>
      <c r="C39" s="58"/>
      <c r="D39" s="59"/>
    </row>
    <row r="40" spans="1:4" s="258" customFormat="1" ht="18" customHeight="1" x14ac:dyDescent="0.2">
      <c r="A40" s="263" t="s">
        <v>117</v>
      </c>
      <c r="B40" s="266" t="s">
        <v>54</v>
      </c>
      <c r="C40" s="58"/>
      <c r="D40" s="59"/>
    </row>
    <row r="41" spans="1:4" s="258" customFormat="1" ht="18" customHeight="1" x14ac:dyDescent="0.2">
      <c r="A41" s="263" t="s">
        <v>112</v>
      </c>
      <c r="B41" s="266" t="s">
        <v>54</v>
      </c>
      <c r="C41" s="58"/>
      <c r="D41" s="59"/>
    </row>
    <row r="42" spans="1:4" s="258" customFormat="1" ht="18" customHeight="1" x14ac:dyDescent="0.2">
      <c r="A42" s="263" t="s">
        <v>119</v>
      </c>
      <c r="B42" s="70" t="str">
        <f>'Ligen-Übersicht'!$G$30&amp;" - "&amp;'Ligen-Übersicht'!$H$30&amp;" - "&amp;'Ligen-Übersicht'!$I$30&amp;" - "&amp;'Ligen-Übersicht'!$J$30</f>
        <v>2 - 3 - 4 - 1</v>
      </c>
      <c r="C42" s="58"/>
      <c r="D42" s="59"/>
    </row>
    <row r="43" spans="1:4" s="258" customFormat="1" ht="23.25" customHeight="1" x14ac:dyDescent="0.2">
      <c r="A43" s="263" t="s">
        <v>120</v>
      </c>
      <c r="B43" s="265" t="str">
        <f>'Ligen-Übersicht'!$F$30</f>
        <v>Frank Reimann</v>
      </c>
      <c r="C43" s="58"/>
      <c r="D43" s="59"/>
    </row>
    <row r="44" spans="1:4" s="258" customFormat="1" ht="23.25" customHeight="1" x14ac:dyDescent="0.2">
      <c r="A44" s="263"/>
      <c r="B44" s="267"/>
      <c r="C44" s="58"/>
      <c r="D44" s="59"/>
    </row>
    <row r="45" spans="1:4" s="258" customFormat="1" ht="23.25" customHeight="1" x14ac:dyDescent="0.2">
      <c r="A45" s="238">
        <v>3</v>
      </c>
      <c r="C45" s="58"/>
      <c r="D45" s="59"/>
    </row>
    <row r="46" spans="1:4" s="258" customFormat="1" ht="23.25" customHeight="1" x14ac:dyDescent="0.2">
      <c r="A46" s="327">
        <f>'Ligen-Übersicht'!$C$31</f>
        <v>44877</v>
      </c>
      <c r="B46" s="327"/>
      <c r="D46" s="59"/>
    </row>
    <row r="47" spans="1:4" s="258" customFormat="1" ht="23.25" customHeight="1" x14ac:dyDescent="0.2">
      <c r="A47" s="263" t="s">
        <v>114</v>
      </c>
      <c r="B47" s="68" t="str">
        <f>B20</f>
        <v>BSG Würselen 2</v>
      </c>
      <c r="D47" s="59"/>
    </row>
    <row r="48" spans="1:4" s="258" customFormat="1" ht="23.25" customHeight="1" x14ac:dyDescent="0.2">
      <c r="A48" s="263" t="s">
        <v>115</v>
      </c>
      <c r="B48" s="265" t="str">
        <f>VLOOKUP('Ligen-Übersicht'!$E$31,'Ligen-Übersicht'!$Y$29:$Z$32,2,0)</f>
        <v>Kegelsportanlage „Kurt Bornhoff Sportpark“,  Hans-Schaeven-Weg 3, 50226 Frechen</v>
      </c>
      <c r="D48" s="59"/>
    </row>
    <row r="49" spans="1:4" s="258" customFormat="1" ht="23.25" customHeight="1" x14ac:dyDescent="0.2">
      <c r="A49" s="263" t="s">
        <v>116</v>
      </c>
      <c r="B49" s="73" t="s">
        <v>166</v>
      </c>
      <c r="D49" s="59"/>
    </row>
    <row r="50" spans="1:4" s="258" customFormat="1" ht="23.25" customHeight="1" x14ac:dyDescent="0.2">
      <c r="A50" s="263" t="s">
        <v>117</v>
      </c>
      <c r="B50" s="266" t="s">
        <v>54</v>
      </c>
      <c r="D50" s="59"/>
    </row>
    <row r="51" spans="1:4" s="258" customFormat="1" ht="23.25" customHeight="1" x14ac:dyDescent="0.2">
      <c r="A51" s="263" t="s">
        <v>112</v>
      </c>
      <c r="B51" s="266" t="s">
        <v>147</v>
      </c>
      <c r="D51" s="59"/>
    </row>
    <row r="52" spans="1:4" s="258" customFormat="1" ht="23.25" customHeight="1" x14ac:dyDescent="0.2">
      <c r="A52" s="263" t="s">
        <v>119</v>
      </c>
      <c r="B52" s="70" t="str">
        <f>'Ligen-Übersicht'!$G$31&amp;" - "&amp;'Ligen-Übersicht'!$H$31&amp;" - "&amp;'Ligen-Übersicht'!$I$31&amp;" - "&amp;'Ligen-Übersicht'!$J$31</f>
        <v>3 - 2 - 1 - 4</v>
      </c>
      <c r="D52" s="59"/>
    </row>
    <row r="53" spans="1:4" s="258" customFormat="1" ht="18" customHeight="1" x14ac:dyDescent="0.2">
      <c r="A53" s="263" t="s">
        <v>120</v>
      </c>
      <c r="B53" s="265" t="str">
        <f>'Ligen-Übersicht'!$F$31</f>
        <v>Frank Reimann</v>
      </c>
      <c r="D53" s="59"/>
    </row>
    <row r="54" spans="1:4" s="258" customFormat="1" ht="18" customHeight="1" x14ac:dyDescent="0.2">
      <c r="A54" s="263"/>
      <c r="B54" s="263"/>
      <c r="D54" s="59"/>
    </row>
    <row r="55" spans="1:4" s="258" customFormat="1" ht="15" customHeight="1" x14ac:dyDescent="0.2">
      <c r="A55" s="238">
        <v>4</v>
      </c>
      <c r="D55" s="59"/>
    </row>
    <row r="56" spans="1:4" s="258" customFormat="1" ht="21" customHeight="1" x14ac:dyDescent="0.2">
      <c r="A56" s="327">
        <f>'Ligen-Übersicht'!$C$32</f>
        <v>44912</v>
      </c>
      <c r="B56" s="327"/>
      <c r="D56" s="59"/>
    </row>
    <row r="57" spans="1:4" s="258" customFormat="1" ht="21" customHeight="1" x14ac:dyDescent="0.2">
      <c r="A57" s="263" t="s">
        <v>114</v>
      </c>
      <c r="B57" s="68" t="str">
        <f>B21</f>
        <v>BSG Herne 2</v>
      </c>
      <c r="D57" s="59"/>
    </row>
    <row r="58" spans="1:4" s="258" customFormat="1" ht="18" customHeight="1" x14ac:dyDescent="0.2">
      <c r="A58" s="263" t="s">
        <v>115</v>
      </c>
      <c r="B58" s="265" t="str">
        <f>VLOOKUP('Ligen-Übersicht'!$E$32,'Ligen-Übersicht'!$Y$29:$Z$32,2,0)</f>
        <v>Sporthalle Wanne-Süd, Im Sportpark  20, 44652 Herne</v>
      </c>
      <c r="D58" s="59"/>
    </row>
    <row r="59" spans="1:4" s="258" customFormat="1" ht="18" customHeight="1" x14ac:dyDescent="0.2">
      <c r="A59" s="263" t="s">
        <v>116</v>
      </c>
      <c r="B59" s="73" t="s">
        <v>166</v>
      </c>
      <c r="D59" s="59"/>
    </row>
    <row r="60" spans="1:4" s="258" customFormat="1" ht="18" customHeight="1" x14ac:dyDescent="0.2">
      <c r="A60" s="263" t="s">
        <v>117</v>
      </c>
      <c r="B60" s="266" t="s">
        <v>70</v>
      </c>
      <c r="D60" s="59"/>
    </row>
    <row r="61" spans="1:4" s="258" customFormat="1" ht="18" customHeight="1" x14ac:dyDescent="0.2">
      <c r="A61" s="263" t="s">
        <v>112</v>
      </c>
      <c r="B61" s="266" t="s">
        <v>54</v>
      </c>
      <c r="D61" s="59"/>
    </row>
    <row r="62" spans="1:4" s="258" customFormat="1" ht="18" customHeight="1" x14ac:dyDescent="0.2">
      <c r="A62" s="263" t="s">
        <v>119</v>
      </c>
      <c r="B62" s="70" t="str">
        <f>'Ligen-Übersicht'!$G$32&amp;" - "&amp;'Ligen-Übersicht'!$H$32&amp;" - "&amp;'Ligen-Übersicht'!$I$32&amp;" - "&amp;'Ligen-Übersicht'!$J$32</f>
        <v>4 - 1 - 2 - 3</v>
      </c>
      <c r="D62" s="59"/>
    </row>
    <row r="63" spans="1:4" s="258" customFormat="1" ht="18" customHeight="1" x14ac:dyDescent="0.2">
      <c r="A63" s="263" t="s">
        <v>120</v>
      </c>
      <c r="B63" s="265" t="str">
        <f>'Ligen-Übersicht'!$F$32</f>
        <v>Heinz Heising</v>
      </c>
      <c r="D63" s="59"/>
    </row>
    <row r="64" spans="1:4" s="258" customFormat="1" ht="18" customHeight="1" x14ac:dyDescent="0.2">
      <c r="A64" s="263"/>
      <c r="B64" s="263"/>
      <c r="D64" s="59"/>
    </row>
    <row r="65" spans="1:4" s="258" customFormat="1" ht="18" customHeight="1" x14ac:dyDescent="0.2">
      <c r="A65" s="263"/>
      <c r="B65" s="70"/>
      <c r="C65" s="58"/>
      <c r="D65" s="58"/>
    </row>
    <row r="66" spans="1:4" s="258" customFormat="1" ht="19.5" customHeight="1" x14ac:dyDescent="0.2">
      <c r="A66" s="263"/>
      <c r="C66" s="58"/>
      <c r="D66" s="58"/>
    </row>
    <row r="67" spans="1:4" s="258" customFormat="1" ht="21" customHeight="1" x14ac:dyDescent="0.2">
      <c r="A67" s="76"/>
      <c r="B67" s="255"/>
      <c r="C67" s="58"/>
      <c r="D67" s="58"/>
    </row>
    <row r="68" spans="1:4" s="258" customFormat="1" ht="21" customHeight="1" x14ac:dyDescent="0.2">
      <c r="A68" s="255"/>
      <c r="B68" s="76"/>
      <c r="C68" s="58"/>
      <c r="D68" s="58"/>
    </row>
    <row r="69" spans="1:4" s="258" customFormat="1" ht="18" customHeight="1" x14ac:dyDescent="0.2">
      <c r="A69" s="76"/>
      <c r="B69" s="76"/>
      <c r="C69" s="58"/>
      <c r="D69" s="58"/>
    </row>
    <row r="70" spans="1:4" s="258" customFormat="1" ht="18" customHeight="1" x14ac:dyDescent="0.2">
      <c r="A70" s="76"/>
      <c r="B70" s="76"/>
      <c r="C70" s="58"/>
      <c r="D70" s="58"/>
    </row>
    <row r="71" spans="1:4" s="258" customFormat="1" ht="18" customHeight="1" x14ac:dyDescent="0.2">
      <c r="A71" s="76"/>
      <c r="B71" s="76"/>
      <c r="C71" s="58"/>
      <c r="D71" s="58"/>
    </row>
    <row r="72" spans="1:4" s="258" customFormat="1" ht="18" customHeight="1" x14ac:dyDescent="0.2">
      <c r="A72" s="76"/>
      <c r="B72" s="76"/>
      <c r="C72" s="58"/>
      <c r="D72" s="58"/>
    </row>
    <row r="73" spans="1:4" s="258" customFormat="1" ht="18" customHeight="1" x14ac:dyDescent="0.2">
      <c r="A73" s="76"/>
      <c r="B73" s="76"/>
      <c r="C73" s="58"/>
      <c r="D73" s="58"/>
    </row>
    <row r="74" spans="1:4" s="258" customFormat="1" ht="18" customHeight="1" x14ac:dyDescent="0.2">
      <c r="A74" s="76"/>
      <c r="B74" s="76"/>
      <c r="C74" s="58"/>
      <c r="D74" s="58"/>
    </row>
    <row r="75" spans="1:4" s="258" customFormat="1" ht="18" customHeight="1" x14ac:dyDescent="0.2">
      <c r="A75" s="76"/>
      <c r="B75" s="76"/>
      <c r="C75" s="58"/>
      <c r="D75" s="58"/>
    </row>
    <row r="76" spans="1:4" s="258" customFormat="1" ht="15" customHeight="1" x14ac:dyDescent="0.2">
      <c r="A76" s="76"/>
      <c r="B76" s="76"/>
      <c r="C76" s="58"/>
      <c r="D76" s="58"/>
    </row>
    <row r="77" spans="1:4" s="258" customFormat="1" ht="21" customHeight="1" x14ac:dyDescent="0.2">
      <c r="A77" s="76"/>
      <c r="B77" s="76"/>
      <c r="C77" s="58"/>
      <c r="D77" s="58"/>
    </row>
    <row r="78" spans="1:4" s="258" customFormat="1" ht="21" customHeight="1" x14ac:dyDescent="0.2">
      <c r="A78" s="76"/>
      <c r="B78" s="76"/>
      <c r="C78" s="58"/>
      <c r="D78" s="58"/>
    </row>
    <row r="79" spans="1:4" s="258" customFormat="1" ht="18" customHeight="1" x14ac:dyDescent="0.2">
      <c r="A79" s="255"/>
      <c r="B79" s="255"/>
      <c r="C79" s="58"/>
      <c r="D79" s="58"/>
    </row>
    <row r="80" spans="1:4" s="258" customFormat="1" ht="18" customHeight="1" x14ac:dyDescent="0.2">
      <c r="A80" s="255"/>
      <c r="B80" s="255"/>
      <c r="C80" s="58"/>
      <c r="D80" s="58"/>
    </row>
    <row r="81" spans="1:4" s="258" customFormat="1" ht="18" customHeight="1" x14ac:dyDescent="0.2">
      <c r="A81" s="255"/>
      <c r="B81" s="255"/>
      <c r="C81" s="58"/>
      <c r="D81" s="58"/>
    </row>
    <row r="82" spans="1:4" s="258" customFormat="1" ht="18" customHeight="1" x14ac:dyDescent="0.2">
      <c r="A82" s="255"/>
      <c r="B82" s="255"/>
      <c r="C82" s="58"/>
      <c r="D82" s="58"/>
    </row>
    <row r="83" spans="1:4" s="258" customFormat="1" ht="18" customHeight="1" x14ac:dyDescent="0.2">
      <c r="A83" s="255"/>
      <c r="B83" s="255"/>
      <c r="C83" s="58"/>
      <c r="D83" s="58"/>
    </row>
    <row r="84" spans="1:4" s="258" customFormat="1" ht="18" customHeight="1" x14ac:dyDescent="0.2">
      <c r="A84" s="255"/>
      <c r="B84" s="255"/>
      <c r="C84" s="58"/>
      <c r="D84" s="58"/>
    </row>
    <row r="85" spans="1:4" s="258" customFormat="1" ht="18" customHeight="1" x14ac:dyDescent="0.2">
      <c r="A85" s="255"/>
      <c r="B85" s="255"/>
      <c r="C85" s="58"/>
      <c r="D85" s="58"/>
    </row>
    <row r="86" spans="1:4" s="258" customFormat="1" ht="21" customHeight="1" x14ac:dyDescent="0.2">
      <c r="A86" s="255"/>
      <c r="B86" s="255"/>
      <c r="C86" s="58"/>
      <c r="D86" s="58"/>
    </row>
    <row r="87" spans="1:4" s="258" customFormat="1" ht="21" customHeight="1" x14ac:dyDescent="0.2">
      <c r="A87" s="255"/>
      <c r="B87" s="255"/>
      <c r="C87" s="58"/>
      <c r="D87" s="58"/>
    </row>
    <row r="88" spans="1:4" s="258" customFormat="1" ht="21" customHeight="1" x14ac:dyDescent="0.2">
      <c r="A88" s="255"/>
      <c r="B88" s="255"/>
      <c r="C88" s="58"/>
      <c r="D88" s="58"/>
    </row>
    <row r="89" spans="1:4" s="258" customFormat="1" ht="21" customHeight="1" x14ac:dyDescent="0.2">
      <c r="A89" s="255"/>
      <c r="B89" s="255"/>
      <c r="C89" s="58"/>
      <c r="D89" s="58"/>
    </row>
    <row r="90" spans="1:4" s="258" customFormat="1" ht="21" customHeight="1" x14ac:dyDescent="0.2">
      <c r="A90" s="255"/>
      <c r="B90" s="255"/>
      <c r="C90" s="58"/>
      <c r="D90" s="58"/>
    </row>
    <row r="91" spans="1:4" s="258" customFormat="1" ht="21" customHeight="1" x14ac:dyDescent="0.2">
      <c r="A91" s="255"/>
      <c r="B91" s="255"/>
      <c r="C91" s="58"/>
      <c r="D91" s="58"/>
    </row>
    <row r="92" spans="1:4" s="258" customFormat="1" ht="21" customHeight="1" x14ac:dyDescent="0.2">
      <c r="A92" s="255"/>
      <c r="B92" s="255"/>
      <c r="C92" s="58"/>
      <c r="D92" s="58"/>
    </row>
    <row r="93" spans="1:4" s="258" customFormat="1" ht="21" customHeight="1" x14ac:dyDescent="0.2">
      <c r="A93" s="255"/>
      <c r="B93" s="255"/>
      <c r="C93" s="58"/>
      <c r="D93" s="58"/>
    </row>
    <row r="94" spans="1:4" s="258" customFormat="1" ht="21" customHeight="1" x14ac:dyDescent="0.2">
      <c r="A94" s="255"/>
      <c r="B94" s="255"/>
      <c r="C94" s="58"/>
      <c r="D94" s="58"/>
    </row>
    <row r="95" spans="1:4" s="258" customFormat="1" ht="21" customHeight="1" x14ac:dyDescent="0.2">
      <c r="A95" s="255"/>
      <c r="B95" s="255"/>
      <c r="C95" s="58"/>
      <c r="D95" s="58"/>
    </row>
    <row r="96" spans="1:4" s="258" customFormat="1" ht="21" customHeight="1" x14ac:dyDescent="0.2">
      <c r="A96" s="255"/>
      <c r="B96" s="255"/>
      <c r="C96" s="268"/>
      <c r="D96" s="268"/>
    </row>
    <row r="97" spans="1:4" s="258" customFormat="1" ht="21" customHeight="1" x14ac:dyDescent="0.2">
      <c r="A97" s="255"/>
      <c r="B97" s="255"/>
      <c r="C97" s="268"/>
      <c r="D97" s="268"/>
    </row>
    <row r="98" spans="1:4" s="258" customFormat="1" ht="21" customHeight="1" x14ac:dyDescent="0.2">
      <c r="A98" s="255"/>
      <c r="B98" s="255"/>
      <c r="C98" s="268"/>
      <c r="D98" s="268"/>
    </row>
    <row r="99" spans="1:4" s="258" customFormat="1" ht="21" customHeight="1" x14ac:dyDescent="0.2">
      <c r="A99" s="255"/>
      <c r="B99" s="255"/>
      <c r="C99" s="268"/>
      <c r="D99" s="268"/>
    </row>
    <row r="100" spans="1:4" s="258" customFormat="1" ht="21" customHeight="1" x14ac:dyDescent="0.2">
      <c r="A100" s="255"/>
      <c r="B100" s="255"/>
      <c r="C100" s="268"/>
      <c r="D100" s="268"/>
    </row>
    <row r="101" spans="1:4" s="258" customFormat="1" ht="21" customHeight="1" x14ac:dyDescent="0.2">
      <c r="A101" s="255"/>
      <c r="B101" s="255"/>
      <c r="C101" s="268"/>
      <c r="D101" s="268"/>
    </row>
    <row r="102" spans="1:4" s="258" customFormat="1" ht="21" customHeight="1" x14ac:dyDescent="0.2">
      <c r="A102" s="255"/>
      <c r="B102" s="255"/>
      <c r="C102" s="268"/>
      <c r="D102" s="268"/>
    </row>
    <row r="103" spans="1:4" s="258" customFormat="1" ht="21" customHeight="1" x14ac:dyDescent="0.2">
      <c r="A103" s="255"/>
      <c r="B103" s="255"/>
      <c r="C103" s="268"/>
      <c r="D103" s="268"/>
    </row>
    <row r="104" spans="1:4" s="258" customFormat="1" ht="21" customHeight="1" x14ac:dyDescent="0.2">
      <c r="A104" s="255"/>
      <c r="B104" s="255"/>
      <c r="C104" s="268"/>
      <c r="D104" s="268"/>
    </row>
    <row r="105" spans="1:4" s="258" customFormat="1" ht="21" customHeight="1" x14ac:dyDescent="0.2">
      <c r="A105" s="255"/>
      <c r="B105" s="255"/>
      <c r="C105" s="268"/>
      <c r="D105" s="261"/>
    </row>
    <row r="106" spans="1:4" s="258" customFormat="1" ht="21" customHeight="1" x14ac:dyDescent="0.2">
      <c r="A106" s="255"/>
      <c r="B106" s="255"/>
      <c r="C106" s="268"/>
      <c r="D106" s="261"/>
    </row>
    <row r="107" spans="1:4" s="258" customFormat="1" ht="21" customHeight="1" x14ac:dyDescent="0.2">
      <c r="A107" s="255"/>
      <c r="B107" s="255"/>
      <c r="C107" s="268"/>
      <c r="D107" s="261"/>
    </row>
    <row r="108" spans="1:4" s="258" customFormat="1" ht="21" customHeight="1" x14ac:dyDescent="0.2">
      <c r="A108" s="255"/>
      <c r="B108" s="255"/>
      <c r="C108" s="268"/>
      <c r="D108" s="261"/>
    </row>
    <row r="109" spans="1:4" s="258" customFormat="1" ht="21" customHeight="1" x14ac:dyDescent="0.2">
      <c r="A109" s="255"/>
      <c r="B109" s="255"/>
      <c r="C109" s="268"/>
      <c r="D109" s="261"/>
    </row>
    <row r="110" spans="1:4" s="258" customFormat="1" ht="21" customHeight="1" x14ac:dyDescent="0.2">
      <c r="A110" s="255"/>
      <c r="B110" s="255"/>
      <c r="C110" s="268"/>
      <c r="D110" s="261"/>
    </row>
    <row r="111" spans="1:4" s="258" customFormat="1" ht="21" customHeight="1" x14ac:dyDescent="0.2">
      <c r="A111" s="255"/>
      <c r="B111" s="255"/>
      <c r="C111" s="268"/>
      <c r="D111" s="261"/>
    </row>
    <row r="112" spans="1:4" s="258" customFormat="1" ht="21" customHeight="1" x14ac:dyDescent="0.2">
      <c r="A112" s="255"/>
      <c r="B112" s="255"/>
      <c r="C112" s="268"/>
      <c r="D112" s="261"/>
    </row>
    <row r="113" spans="1:4" s="258" customFormat="1" ht="21" customHeight="1" x14ac:dyDescent="0.2">
      <c r="A113" s="255"/>
      <c r="B113" s="255"/>
      <c r="C113" s="268"/>
      <c r="D113" s="261"/>
    </row>
    <row r="114" spans="1:4" s="258" customFormat="1" ht="21" customHeight="1" x14ac:dyDescent="0.2">
      <c r="A114" s="255"/>
      <c r="B114" s="255"/>
      <c r="C114" s="268"/>
      <c r="D114" s="261"/>
    </row>
    <row r="115" spans="1:4" s="258" customFormat="1" ht="21" customHeight="1" x14ac:dyDescent="0.2">
      <c r="A115" s="255"/>
      <c r="B115" s="255"/>
      <c r="C115" s="268"/>
      <c r="D115" s="261"/>
    </row>
    <row r="116" spans="1:4" s="258" customFormat="1" ht="21" customHeight="1" x14ac:dyDescent="0.2">
      <c r="A116" s="255"/>
      <c r="B116" s="255"/>
      <c r="C116" s="58"/>
      <c r="D116" s="58"/>
    </row>
    <row r="117" spans="1:4" s="258" customFormat="1" ht="21" customHeight="1" x14ac:dyDescent="0.2">
      <c r="A117" s="255"/>
      <c r="B117" s="255"/>
      <c r="C117" s="58"/>
      <c r="D117" s="58"/>
    </row>
    <row r="118" spans="1:4" s="258" customFormat="1" ht="21" customHeight="1" x14ac:dyDescent="0.2">
      <c r="A118" s="255"/>
      <c r="B118" s="255"/>
      <c r="C118" s="58"/>
      <c r="D118" s="58"/>
    </row>
    <row r="119" spans="1:4" s="258" customFormat="1" ht="21" customHeight="1" x14ac:dyDescent="0.2">
      <c r="A119" s="255"/>
      <c r="B119" s="255"/>
      <c r="C119" s="58"/>
      <c r="D119" s="58"/>
    </row>
    <row r="120" spans="1:4" s="258" customFormat="1" ht="21" customHeight="1" x14ac:dyDescent="0.2">
      <c r="A120" s="255"/>
      <c r="B120" s="255"/>
      <c r="C120" s="58"/>
      <c r="D120" s="58"/>
    </row>
    <row r="121" spans="1:4" s="258" customFormat="1" ht="21" customHeight="1" x14ac:dyDescent="0.2">
      <c r="A121" s="255"/>
      <c r="B121" s="255"/>
      <c r="C121" s="58"/>
      <c r="D121" s="58"/>
    </row>
    <row r="122" spans="1:4" s="258" customFormat="1" ht="21" customHeight="1" x14ac:dyDescent="0.2">
      <c r="A122" s="255"/>
      <c r="B122" s="255"/>
      <c r="C122" s="58"/>
      <c r="D122" s="58"/>
    </row>
    <row r="123" spans="1:4" s="258" customFormat="1" ht="21" customHeight="1" x14ac:dyDescent="0.2">
      <c r="A123" s="255"/>
      <c r="B123" s="255"/>
      <c r="C123" s="58"/>
      <c r="D123" s="58"/>
    </row>
    <row r="124" spans="1:4" s="258" customFormat="1" ht="21" customHeight="1" x14ac:dyDescent="0.2">
      <c r="A124" s="255"/>
      <c r="B124" s="255"/>
      <c r="C124" s="58"/>
      <c r="D124" s="58"/>
    </row>
    <row r="125" spans="1:4" s="258" customFormat="1" ht="21" customHeight="1" x14ac:dyDescent="0.2">
      <c r="A125" s="255"/>
      <c r="B125" s="255"/>
      <c r="C125" s="58"/>
      <c r="D125" s="58"/>
    </row>
    <row r="126" spans="1:4" s="258" customFormat="1" ht="21" customHeight="1" x14ac:dyDescent="0.2">
      <c r="A126" s="255"/>
      <c r="B126" s="255"/>
      <c r="C126" s="58"/>
      <c r="D126" s="58"/>
    </row>
    <row r="127" spans="1:4" s="258" customFormat="1" ht="21" customHeight="1" x14ac:dyDescent="0.2">
      <c r="A127" s="255"/>
      <c r="B127" s="255"/>
      <c r="C127" s="58"/>
      <c r="D127" s="58"/>
    </row>
    <row r="128" spans="1:4" s="258" customFormat="1" ht="21" customHeight="1" x14ac:dyDescent="0.2">
      <c r="A128" s="255"/>
      <c r="B128" s="255"/>
      <c r="C128" s="58"/>
      <c r="D128" s="58"/>
    </row>
    <row r="129" spans="1:17" s="258" customFormat="1" ht="21" customHeight="1" x14ac:dyDescent="0.2">
      <c r="A129" s="255"/>
      <c r="B129" s="255"/>
      <c r="C129" s="58"/>
      <c r="D129" s="58"/>
    </row>
    <row r="130" spans="1:17" s="255" customFormat="1" ht="21" customHeight="1" x14ac:dyDescent="0.2">
      <c r="C130" s="58"/>
      <c r="D130" s="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</row>
    <row r="131" spans="1:17" s="255" customFormat="1" ht="21" customHeight="1" x14ac:dyDescent="0.2">
      <c r="C131" s="58"/>
      <c r="D131" s="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</row>
    <row r="132" spans="1:17" s="255" customFormat="1" ht="21" customHeight="1" x14ac:dyDescent="0.2">
      <c r="C132" s="58"/>
      <c r="D132" s="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</row>
    <row r="133" spans="1:17" s="255" customFormat="1" ht="21" customHeight="1" x14ac:dyDescent="0.2">
      <c r="C133" s="58"/>
      <c r="D133" s="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</row>
    <row r="134" spans="1:17" s="255" customFormat="1" ht="21" customHeight="1" x14ac:dyDescent="0.2">
      <c r="C134" s="58"/>
      <c r="D134" s="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</row>
    <row r="135" spans="1:17" s="255" customFormat="1" ht="21" customHeight="1" x14ac:dyDescent="0.2">
      <c r="C135" s="58"/>
      <c r="D135" s="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</row>
    <row r="136" spans="1:17" s="255" customFormat="1" ht="21" customHeight="1" x14ac:dyDescent="0.2">
      <c r="C136" s="58"/>
      <c r="D136" s="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</row>
    <row r="137" spans="1:17" s="255" customFormat="1" ht="21" customHeight="1" x14ac:dyDescent="0.2">
      <c r="C137" s="58"/>
      <c r="D137" s="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</row>
    <row r="138" spans="1:17" s="255" customFormat="1" ht="21" customHeight="1" x14ac:dyDescent="0.2">
      <c r="C138" s="58"/>
      <c r="D138" s="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</row>
  </sheetData>
  <sheetProtection selectLockedCells="1"/>
  <mergeCells count="4">
    <mergeCell ref="A26:B26"/>
    <mergeCell ref="A36:B36"/>
    <mergeCell ref="A46:B46"/>
    <mergeCell ref="A56:B56"/>
  </mergeCells>
  <printOptions horizontalCentered="1"/>
  <pageMargins left="0.39370078740157483" right="0" top="0.39370078740157483" bottom="0" header="0.51181102362204722" footer="0.51181102362204722"/>
  <pageSetup paperSize="9" orientation="portrait" horizontalDpi="4294967294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7"/>
  <sheetViews>
    <sheetView showGridLines="0" workbookViewId="0">
      <selection activeCell="F2" sqref="F2:H2"/>
    </sheetView>
  </sheetViews>
  <sheetFormatPr baseColWidth="10" defaultColWidth="11.42578125" defaultRowHeight="12.75" x14ac:dyDescent="0.2"/>
  <cols>
    <col min="1" max="1" width="1.42578125" style="78" customWidth="1"/>
    <col min="2" max="2" width="8.7109375" style="78" customWidth="1"/>
    <col min="3" max="3" width="10.140625" style="78" customWidth="1"/>
    <col min="4" max="6" width="9.7109375" style="78" customWidth="1"/>
    <col min="7" max="7" width="3.42578125" style="82" customWidth="1"/>
    <col min="8" max="8" width="8.7109375" style="78" customWidth="1"/>
    <col min="9" max="9" width="10.140625" style="78" customWidth="1"/>
    <col min="10" max="12" width="9.7109375" style="78" customWidth="1"/>
    <col min="13" max="13" width="1.42578125" style="78" customWidth="1"/>
    <col min="14" max="14" width="11.42578125" style="78"/>
    <col min="15" max="19" width="5" style="78" customWidth="1"/>
    <col min="20" max="20" width="3.5703125" style="81" customWidth="1"/>
    <col min="21" max="22" width="5" style="81" customWidth="1"/>
    <col min="23" max="23" width="13.7109375" style="81" customWidth="1"/>
    <col min="24" max="24" width="16" style="81" customWidth="1"/>
    <col min="25" max="25" width="31.7109375" style="81" customWidth="1"/>
    <col min="26" max="29" width="5.5703125" style="81" customWidth="1"/>
    <col min="30" max="35" width="5.5703125" style="78" customWidth="1"/>
    <col min="36" max="16384" width="11.42578125" style="78"/>
  </cols>
  <sheetData>
    <row r="1" spans="2:32" ht="66.75" customHeight="1" x14ac:dyDescent="0.25">
      <c r="B1" s="348"/>
      <c r="C1" s="348"/>
      <c r="D1" s="349" t="str">
        <f>"Rundenspiele "&amp;'Ligen-Übersicht'!$E$1&amp;CHAR(10)&amp;"Bezirksliga 2 -  Startzeiten"</f>
        <v>Rundenspiele 2022 / 2023
Bezirksliga 2 -  Startzeiten</v>
      </c>
      <c r="E1" s="350"/>
      <c r="F1" s="350"/>
      <c r="G1" s="350"/>
      <c r="H1" s="350"/>
      <c r="I1" s="350"/>
      <c r="J1" s="350"/>
      <c r="K1" s="350"/>
      <c r="L1" s="350"/>
      <c r="N1" s="79"/>
      <c r="O1" s="79"/>
      <c r="P1" s="79"/>
      <c r="Q1" s="79"/>
      <c r="R1" s="79"/>
      <c r="S1" s="79"/>
      <c r="T1"/>
      <c r="U1"/>
      <c r="V1"/>
      <c r="W1"/>
      <c r="X1"/>
      <c r="Y1"/>
      <c r="Z1"/>
      <c r="AA1"/>
      <c r="AB1"/>
      <c r="AC1"/>
    </row>
    <row r="2" spans="2:32" ht="16.5" customHeight="1" x14ac:dyDescent="0.25">
      <c r="F2" s="331">
        <v>44820</v>
      </c>
      <c r="G2" s="331"/>
      <c r="H2" s="331"/>
      <c r="I2" s="248"/>
      <c r="N2" s="79"/>
      <c r="O2" s="79"/>
      <c r="P2" s="79"/>
      <c r="Q2" s="79"/>
      <c r="R2" s="79"/>
      <c r="S2" s="79"/>
      <c r="T2"/>
      <c r="U2"/>
      <c r="V2"/>
      <c r="W2"/>
      <c r="X2"/>
      <c r="Y2"/>
      <c r="Z2"/>
      <c r="AA2"/>
      <c r="AB2"/>
      <c r="AC2"/>
    </row>
    <row r="3" spans="2:32" ht="4.9000000000000004" customHeight="1" thickBot="1" x14ac:dyDescent="0.3">
      <c r="N3" s="79"/>
      <c r="O3" s="79"/>
      <c r="P3" s="79"/>
      <c r="Q3" s="79"/>
      <c r="R3" s="79"/>
      <c r="S3" s="79"/>
      <c r="T3"/>
      <c r="U3"/>
      <c r="V3"/>
      <c r="W3"/>
      <c r="X3"/>
      <c r="Y3"/>
      <c r="Z3"/>
      <c r="AA3"/>
      <c r="AB3"/>
      <c r="AC3"/>
    </row>
    <row r="4" spans="2:32" ht="13.5" customHeight="1" x14ac:dyDescent="0.25">
      <c r="B4" s="338" t="s">
        <v>126</v>
      </c>
      <c r="C4" s="162"/>
      <c r="D4" s="341" t="str">
        <f>'Ligen-Übersicht'!$E$29</f>
        <v>VSG Oer-Erkenschwick</v>
      </c>
      <c r="E4" s="341"/>
      <c r="F4" s="342"/>
      <c r="G4" s="83"/>
      <c r="H4" s="338" t="s">
        <v>127</v>
      </c>
      <c r="I4" s="84" t="s">
        <v>128</v>
      </c>
      <c r="J4" s="341" t="str">
        <f>'Ligen-Übersicht'!$E$30</f>
        <v>BSG Baesweiler 2</v>
      </c>
      <c r="K4" s="341"/>
      <c r="L4" s="342"/>
      <c r="N4" s="79"/>
      <c r="O4" s="79"/>
      <c r="Q4" s="79"/>
      <c r="R4" s="79"/>
      <c r="S4" s="79"/>
      <c r="T4"/>
      <c r="U4"/>
      <c r="V4"/>
      <c r="W4"/>
      <c r="X4"/>
      <c r="Y4"/>
      <c r="Z4"/>
      <c r="AA4"/>
      <c r="AB4"/>
      <c r="AC4"/>
    </row>
    <row r="5" spans="2:32" ht="18" customHeight="1" x14ac:dyDescent="0.25">
      <c r="B5" s="339"/>
      <c r="C5" s="253">
        <f>'Ligen-Übersicht'!$C$29</f>
        <v>44856</v>
      </c>
      <c r="D5" s="343"/>
      <c r="E5" s="343"/>
      <c r="F5" s="344"/>
      <c r="G5" s="83"/>
      <c r="H5" s="339"/>
      <c r="I5" s="253">
        <f>'Ligen-Übersicht'!$C$30</f>
        <v>44871</v>
      </c>
      <c r="J5" s="343"/>
      <c r="K5" s="343"/>
      <c r="L5" s="344"/>
      <c r="N5" s="79"/>
      <c r="O5" s="79"/>
      <c r="P5" s="79"/>
      <c r="Q5" s="79"/>
      <c r="R5" s="79"/>
      <c r="S5" s="79"/>
      <c r="T5"/>
      <c r="U5"/>
      <c r="V5"/>
      <c r="W5"/>
      <c r="X5"/>
      <c r="Y5"/>
      <c r="Z5"/>
      <c r="AA5"/>
      <c r="AB5"/>
      <c r="AC5"/>
    </row>
    <row r="6" spans="2:32" ht="13.5" customHeight="1" thickBot="1" x14ac:dyDescent="0.3">
      <c r="B6" s="340"/>
      <c r="C6" s="163"/>
      <c r="D6" s="345"/>
      <c r="E6" s="345"/>
      <c r="F6" s="346"/>
      <c r="G6" s="83"/>
      <c r="H6" s="340"/>
      <c r="I6" s="86"/>
      <c r="J6" s="345"/>
      <c r="K6" s="345"/>
      <c r="L6" s="346"/>
      <c r="N6" s="79"/>
      <c r="O6" s="79"/>
      <c r="P6" s="79"/>
      <c r="Q6" s="79"/>
      <c r="R6" s="79"/>
      <c r="S6" s="79"/>
      <c r="T6"/>
      <c r="U6"/>
      <c r="V6"/>
      <c r="W6"/>
      <c r="X6"/>
      <c r="Y6"/>
      <c r="Z6"/>
      <c r="AA6"/>
      <c r="AB6"/>
      <c r="AC6"/>
      <c r="AD6" s="153"/>
    </row>
    <row r="7" spans="2:32" ht="18" customHeight="1" thickBot="1" x14ac:dyDescent="0.3">
      <c r="B7" s="87" t="s">
        <v>129</v>
      </c>
      <c r="C7" s="87" t="s">
        <v>130</v>
      </c>
      <c r="D7" s="87" t="s">
        <v>131</v>
      </c>
      <c r="E7" s="87" t="s">
        <v>132</v>
      </c>
      <c r="F7" s="87" t="s">
        <v>133</v>
      </c>
      <c r="G7" s="83"/>
      <c r="H7" s="87" t="s">
        <v>129</v>
      </c>
      <c r="I7" s="87" t="s">
        <v>130</v>
      </c>
      <c r="J7" s="87" t="s">
        <v>131</v>
      </c>
      <c r="K7" s="87" t="s">
        <v>132</v>
      </c>
      <c r="L7" s="87" t="s">
        <v>133</v>
      </c>
      <c r="N7" s="79"/>
      <c r="O7" s="79"/>
      <c r="P7" s="79"/>
      <c r="Q7" s="79"/>
      <c r="R7" s="79"/>
      <c r="S7" s="79"/>
      <c r="T7"/>
      <c r="U7"/>
      <c r="V7"/>
      <c r="W7"/>
      <c r="X7"/>
      <c r="Y7"/>
      <c r="Z7"/>
      <c r="AA7"/>
      <c r="AB7"/>
      <c r="AC7"/>
      <c r="AD7" s="164"/>
    </row>
    <row r="8" spans="2:32" ht="20.100000000000001" customHeight="1" x14ac:dyDescent="0.25">
      <c r="B8" s="88">
        <v>0.41666666666666669</v>
      </c>
      <c r="C8" s="332" t="str">
        <f>VLOOKUP('Ligen-Übersicht'!$G$29,'Ligen-Übersicht'!$B$29:$E$32,4)</f>
        <v>VSG Oer-Erkenschwick</v>
      </c>
      <c r="D8" s="333"/>
      <c r="E8" s="333"/>
      <c r="F8" s="333"/>
      <c r="G8" s="83"/>
      <c r="H8" s="88">
        <v>0.41666666666666669</v>
      </c>
      <c r="I8" s="332" t="str">
        <f>VLOOKUP('Ligen-Übersicht'!$G$30,'Ligen-Übersicht'!$B$29:$E$32,4)</f>
        <v>BSG Baesweiler 2</v>
      </c>
      <c r="J8" s="333"/>
      <c r="K8" s="333"/>
      <c r="L8" s="333"/>
      <c r="N8" s="79"/>
      <c r="O8" s="79"/>
      <c r="P8" s="79"/>
      <c r="Q8" s="79"/>
      <c r="R8" s="79"/>
      <c r="S8" s="79"/>
      <c r="T8"/>
      <c r="U8"/>
      <c r="V8"/>
      <c r="W8"/>
      <c r="X8"/>
      <c r="Y8"/>
      <c r="Z8"/>
      <c r="AA8"/>
      <c r="AB8"/>
      <c r="AC8"/>
      <c r="AD8" s="164"/>
      <c r="AE8" s="141"/>
    </row>
    <row r="9" spans="2:32" ht="18" customHeight="1" x14ac:dyDescent="0.25">
      <c r="B9" s="91">
        <v>0.44791666666666669</v>
      </c>
      <c r="C9" s="392" t="str">
        <f>VLOOKUP('Ligen-Übersicht'!$H$29,'Ligen-Übersicht'!$B$29:$E$32,4)</f>
        <v>BSG Herne 2</v>
      </c>
      <c r="D9" s="393"/>
      <c r="E9" s="393"/>
      <c r="F9" s="394"/>
      <c r="G9" s="83"/>
      <c r="H9" s="91">
        <v>0.44791666666666669</v>
      </c>
      <c r="I9" s="392" t="str">
        <f>VLOOKUP('Ligen-Übersicht'!$H$30,'Ligen-Übersicht'!$B$29:$E$32,4)</f>
        <v>BSG Würselen 2</v>
      </c>
      <c r="J9" s="393"/>
      <c r="K9" s="393"/>
      <c r="L9" s="394"/>
      <c r="N9" s="79"/>
      <c r="O9" s="79"/>
      <c r="P9" s="79"/>
      <c r="Q9" s="79"/>
      <c r="R9" s="79"/>
      <c r="S9" s="79"/>
      <c r="T9"/>
      <c r="U9"/>
      <c r="V9"/>
      <c r="W9"/>
      <c r="X9"/>
      <c r="Y9"/>
      <c r="Z9"/>
      <c r="AA9"/>
      <c r="AB9"/>
      <c r="AC9"/>
      <c r="AD9" s="164"/>
      <c r="AE9" s="141"/>
    </row>
    <row r="10" spans="2:32" ht="18" customHeight="1" x14ac:dyDescent="0.25">
      <c r="B10" s="91">
        <v>0.47916666666666669</v>
      </c>
      <c r="C10" s="332" t="str">
        <f>VLOOKUP('Ligen-Übersicht'!$I$29,'Ligen-Übersicht'!$B$29:$E$32,4)</f>
        <v>BSG Würselen 2</v>
      </c>
      <c r="D10" s="333"/>
      <c r="E10" s="333"/>
      <c r="F10" s="333"/>
      <c r="G10" s="83"/>
      <c r="H10" s="91">
        <v>0.47916666666666669</v>
      </c>
      <c r="I10" s="332" t="str">
        <f>VLOOKUP('Ligen-Übersicht'!$I$30,'Ligen-Übersicht'!$B$29:$E$32,4)</f>
        <v>BSG Herne 2</v>
      </c>
      <c r="J10" s="333"/>
      <c r="K10" s="333"/>
      <c r="L10" s="333"/>
      <c r="N10" s="79"/>
      <c r="O10" s="79"/>
      <c r="P10" s="79"/>
      <c r="Q10" s="79"/>
      <c r="R10" s="79"/>
      <c r="S10" s="79"/>
      <c r="T10"/>
      <c r="U10"/>
      <c r="V10"/>
      <c r="W10"/>
      <c r="X10"/>
      <c r="Y10"/>
      <c r="Z10"/>
      <c r="AA10"/>
      <c r="AB10"/>
      <c r="AC10"/>
      <c r="AD10" s="164"/>
      <c r="AE10" s="141"/>
    </row>
    <row r="11" spans="2:32" ht="18" customHeight="1" x14ac:dyDescent="0.25">
      <c r="B11" s="95">
        <v>0.51041666666666663</v>
      </c>
      <c r="C11" s="392" t="str">
        <f>VLOOKUP('Ligen-Übersicht'!$J$29,'Ligen-Übersicht'!$B$29:$E$32,4)</f>
        <v>BSG Baesweiler 2</v>
      </c>
      <c r="D11" s="393"/>
      <c r="E11" s="393"/>
      <c r="F11" s="394"/>
      <c r="G11" s="83"/>
      <c r="H11" s="95">
        <v>0.51041666666666663</v>
      </c>
      <c r="I11" s="392" t="str">
        <f>VLOOKUP('Ligen-Übersicht'!$J$30,'Ligen-Übersicht'!$B$29:$E$32,4)</f>
        <v>VSG Oer-Erkenschwick</v>
      </c>
      <c r="J11" s="393"/>
      <c r="K11" s="393"/>
      <c r="L11" s="394"/>
      <c r="N11" s="79"/>
      <c r="O11" s="79"/>
      <c r="P11" s="79"/>
      <c r="Q11" s="79"/>
      <c r="R11" s="79"/>
      <c r="S11" s="79"/>
      <c r="T11"/>
      <c r="U11"/>
      <c r="V11"/>
      <c r="W11"/>
      <c r="X11"/>
      <c r="Y11"/>
      <c r="Z11"/>
      <c r="AA11"/>
      <c r="AB11"/>
      <c r="AC11"/>
      <c r="AD11" s="164"/>
      <c r="AE11" s="141"/>
    </row>
    <row r="12" spans="2:32" ht="18" customHeight="1" thickBot="1" x14ac:dyDescent="0.3">
      <c r="B12" s="135">
        <v>0.54166666666666663</v>
      </c>
      <c r="C12" s="330" t="s">
        <v>138</v>
      </c>
      <c r="D12" s="330"/>
      <c r="E12" s="330"/>
      <c r="F12" s="330"/>
      <c r="G12" s="83"/>
      <c r="H12" s="135">
        <v>0.54166666666666663</v>
      </c>
      <c r="I12" s="330" t="s">
        <v>138</v>
      </c>
      <c r="J12" s="330"/>
      <c r="K12" s="330"/>
      <c r="L12" s="330"/>
      <c r="N12" s="79"/>
      <c r="O12" s="79"/>
      <c r="P12" s="79"/>
      <c r="Q12" s="79"/>
      <c r="R12" s="79"/>
      <c r="S12" s="79"/>
      <c r="T12"/>
      <c r="U12"/>
      <c r="V12"/>
      <c r="W12"/>
      <c r="X12"/>
      <c r="Y12"/>
      <c r="Z12"/>
      <c r="AA12"/>
      <c r="AB12"/>
      <c r="AC12"/>
      <c r="AD12" s="164"/>
      <c r="AE12" s="138"/>
      <c r="AF12" s="138"/>
    </row>
    <row r="13" spans="2:32" ht="18" customHeight="1" x14ac:dyDescent="0.25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N13" s="79"/>
      <c r="O13" s="79"/>
      <c r="P13" s="79"/>
      <c r="Q13" s="79"/>
      <c r="R13" s="79"/>
      <c r="S13" s="79"/>
      <c r="T13"/>
      <c r="U13"/>
      <c r="V13"/>
      <c r="W13"/>
      <c r="X13"/>
      <c r="Y13"/>
      <c r="Z13"/>
      <c r="AA13"/>
      <c r="AB13"/>
      <c r="AC13"/>
      <c r="AD13" s="85"/>
    </row>
    <row r="14" spans="2:32" ht="18" customHeight="1" thickBot="1" x14ac:dyDescent="0.3">
      <c r="H14"/>
      <c r="I14"/>
      <c r="J14"/>
      <c r="K14"/>
      <c r="L14"/>
      <c r="M14"/>
      <c r="N14"/>
      <c r="O14" s="79"/>
      <c r="P14" s="79"/>
      <c r="Q14" s="79"/>
      <c r="R14" s="79"/>
      <c r="S14" s="79"/>
      <c r="T14"/>
      <c r="U14"/>
      <c r="V14"/>
      <c r="W14"/>
      <c r="X14"/>
      <c r="Y14"/>
      <c r="Z14"/>
      <c r="AA14"/>
      <c r="AB14"/>
      <c r="AC14"/>
      <c r="AD14" s="85"/>
    </row>
    <row r="15" spans="2:32" ht="18" customHeight="1" x14ac:dyDescent="0.25">
      <c r="B15" s="338" t="s">
        <v>139</v>
      </c>
      <c r="C15" s="98"/>
      <c r="D15" s="341" t="str">
        <f>'Ligen-Übersicht'!$E$31</f>
        <v>BSG Würselen 2</v>
      </c>
      <c r="E15" s="341"/>
      <c r="F15" s="342"/>
      <c r="G15" s="83"/>
      <c r="H15" s="338" t="s">
        <v>140</v>
      </c>
      <c r="I15" s="98"/>
      <c r="J15" s="341" t="str">
        <f>'Ligen-Übersicht'!$E$32</f>
        <v>BSG Herne 2</v>
      </c>
      <c r="K15" s="341"/>
      <c r="L15" s="342"/>
      <c r="M15"/>
      <c r="N15"/>
      <c r="O15" s="79"/>
      <c r="P15" s="79"/>
      <c r="Q15" s="79"/>
      <c r="R15" s="79"/>
      <c r="S15" s="79"/>
      <c r="T15"/>
      <c r="U15"/>
      <c r="V15"/>
      <c r="W15"/>
      <c r="X15"/>
      <c r="Y15"/>
      <c r="Z15"/>
      <c r="AA15"/>
      <c r="AB15"/>
      <c r="AC15"/>
      <c r="AD15" s="85"/>
    </row>
    <row r="16" spans="2:32" ht="18" customHeight="1" x14ac:dyDescent="0.25">
      <c r="B16" s="339"/>
      <c r="C16" s="253">
        <f>'Ligen-Übersicht'!$C$31</f>
        <v>44877</v>
      </c>
      <c r="D16" s="343"/>
      <c r="E16" s="343"/>
      <c r="F16" s="344"/>
      <c r="G16" s="83"/>
      <c r="H16" s="339"/>
      <c r="I16" s="253">
        <f>'Ligen-Übersicht'!$C$32</f>
        <v>44912</v>
      </c>
      <c r="J16" s="343"/>
      <c r="K16" s="343"/>
      <c r="L16" s="344"/>
      <c r="M16"/>
      <c r="N16"/>
      <c r="O16" s="79"/>
      <c r="P16" s="79"/>
      <c r="Q16" s="79"/>
      <c r="R16" s="79"/>
      <c r="S16" s="79"/>
      <c r="T16" s="80"/>
      <c r="U16" s="80"/>
      <c r="V16" s="80"/>
      <c r="W16" s="78"/>
      <c r="X16" s="85"/>
      <c r="Y16" s="85"/>
      <c r="Z16" s="85"/>
      <c r="AA16" s="85"/>
      <c r="AB16" s="85"/>
      <c r="AC16" s="85"/>
      <c r="AD16" s="85"/>
    </row>
    <row r="17" spans="2:30" ht="18" customHeight="1" thickBot="1" x14ac:dyDescent="0.3">
      <c r="B17" s="340"/>
      <c r="C17" s="86"/>
      <c r="D17" s="345"/>
      <c r="E17" s="345"/>
      <c r="F17" s="346"/>
      <c r="G17" s="83"/>
      <c r="H17" s="340"/>
      <c r="I17" s="86"/>
      <c r="J17" s="345"/>
      <c r="K17" s="345"/>
      <c r="L17" s="346"/>
      <c r="M17"/>
      <c r="N17"/>
      <c r="O17" s="79"/>
      <c r="P17" s="79"/>
      <c r="Q17" s="79"/>
      <c r="R17" s="79"/>
      <c r="S17" s="79"/>
      <c r="T17" s="80"/>
      <c r="U17" s="80"/>
      <c r="V17" s="80"/>
      <c r="W17" s="80"/>
      <c r="X17" s="85"/>
      <c r="Y17" s="85"/>
      <c r="Z17" s="85"/>
      <c r="AA17" s="85"/>
      <c r="AB17" s="85"/>
      <c r="AC17" s="85"/>
      <c r="AD17" s="85"/>
    </row>
    <row r="18" spans="2:30" ht="18" customHeight="1" thickBot="1" x14ac:dyDescent="0.3">
      <c r="B18" s="87" t="s">
        <v>129</v>
      </c>
      <c r="C18" s="87" t="s">
        <v>130</v>
      </c>
      <c r="D18" s="87" t="s">
        <v>131</v>
      </c>
      <c r="E18" s="87" t="s">
        <v>132</v>
      </c>
      <c r="F18" s="87" t="s">
        <v>133</v>
      </c>
      <c r="G18" s="83"/>
      <c r="H18" s="87" t="s">
        <v>129</v>
      </c>
      <c r="I18" s="87" t="s">
        <v>134</v>
      </c>
      <c r="J18" s="87" t="s">
        <v>135</v>
      </c>
      <c r="K18" s="87" t="s">
        <v>136</v>
      </c>
      <c r="L18" s="87" t="s">
        <v>137</v>
      </c>
      <c r="M18"/>
      <c r="N18"/>
      <c r="O18" s="79"/>
      <c r="P18" s="79"/>
      <c r="Q18" s="79"/>
      <c r="R18" s="79"/>
      <c r="S18" s="79"/>
      <c r="T18" s="80"/>
      <c r="U18" s="80"/>
      <c r="V18" s="80"/>
      <c r="W18" s="80"/>
      <c r="X18" s="165"/>
      <c r="Y18" s="166"/>
      <c r="Z18" s="85"/>
      <c r="AA18" s="85"/>
      <c r="AB18" s="85"/>
      <c r="AC18" s="85"/>
      <c r="AD18" s="85"/>
    </row>
    <row r="19" spans="2:30" ht="18" customHeight="1" x14ac:dyDescent="0.25">
      <c r="B19" s="88">
        <v>0.41666666666666669</v>
      </c>
      <c r="C19" s="332" t="str">
        <f>VLOOKUP('Ligen-Übersicht'!$G$31,'Ligen-Übersicht'!$B$29:$E$32,4)</f>
        <v>BSG Würselen 2</v>
      </c>
      <c r="D19" s="333"/>
      <c r="E19" s="333"/>
      <c r="F19" s="333"/>
      <c r="G19" s="83"/>
      <c r="H19" s="88">
        <v>0.41666666666666669</v>
      </c>
      <c r="I19" s="332" t="str">
        <f>VLOOKUP('Ligen-Übersicht'!$G$32,'Ligen-Übersicht'!$B$29:$E$32,4)</f>
        <v>BSG Herne 2</v>
      </c>
      <c r="J19" s="333"/>
      <c r="K19" s="333"/>
      <c r="L19" s="333"/>
      <c r="M19"/>
      <c r="N19"/>
      <c r="O19" s="79"/>
      <c r="P19" s="79"/>
      <c r="Q19" s="79"/>
      <c r="R19" s="79"/>
      <c r="S19" s="79"/>
      <c r="T19" s="80"/>
      <c r="U19" s="80"/>
      <c r="V19" s="80"/>
      <c r="W19" s="80"/>
      <c r="X19" s="165"/>
      <c r="Y19" s="166"/>
      <c r="Z19" s="85"/>
      <c r="AA19" s="85"/>
      <c r="AB19" s="85"/>
      <c r="AC19" s="85"/>
      <c r="AD19" s="85"/>
    </row>
    <row r="20" spans="2:30" ht="18" customHeight="1" x14ac:dyDescent="0.25">
      <c r="B20" s="91">
        <v>0.44791666666666669</v>
      </c>
      <c r="C20" s="392" t="str">
        <f>VLOOKUP('Ligen-Übersicht'!$H$31,'Ligen-Übersicht'!$B$29:$E$32,4)</f>
        <v>BSG Baesweiler 2</v>
      </c>
      <c r="D20" s="393"/>
      <c r="E20" s="393"/>
      <c r="F20" s="394"/>
      <c r="G20" s="83"/>
      <c r="H20" s="91">
        <v>0.44791666666666669</v>
      </c>
      <c r="I20" s="392" t="str">
        <f>VLOOKUP('Ligen-Übersicht'!$H$32,'Ligen-Übersicht'!$B$29:$E$32,4)</f>
        <v>VSG Oer-Erkenschwick</v>
      </c>
      <c r="J20" s="393"/>
      <c r="K20" s="393"/>
      <c r="L20" s="394"/>
      <c r="M20"/>
      <c r="N20"/>
      <c r="O20" s="79"/>
      <c r="P20" s="79"/>
      <c r="Q20" s="79"/>
      <c r="R20" s="79"/>
      <c r="S20" s="79"/>
      <c r="T20" s="80"/>
      <c r="U20" s="142"/>
      <c r="V20" s="142"/>
      <c r="W20" s="142"/>
      <c r="X20" s="94"/>
      <c r="Y20" s="143"/>
      <c r="Z20" s="94"/>
      <c r="AA20" s="94"/>
      <c r="AB20" s="94"/>
      <c r="AC20" s="94"/>
      <c r="AD20" s="85"/>
    </row>
    <row r="21" spans="2:30" ht="18" customHeight="1" x14ac:dyDescent="0.25">
      <c r="B21" s="91">
        <v>0.47916666666666669</v>
      </c>
      <c r="C21" s="332" t="str">
        <f>VLOOKUP('Ligen-Übersicht'!$I$31,'Ligen-Übersicht'!$B$29:$E$32,4)</f>
        <v>VSG Oer-Erkenschwick</v>
      </c>
      <c r="D21" s="333"/>
      <c r="E21" s="333"/>
      <c r="F21" s="333"/>
      <c r="G21" s="83"/>
      <c r="H21" s="91">
        <v>0.47916666666666669</v>
      </c>
      <c r="I21" s="332" t="str">
        <f>VLOOKUP('Ligen-Übersicht'!$I$32,'Ligen-Übersicht'!$B$29:$E$32,4)</f>
        <v>BSG Baesweiler 2</v>
      </c>
      <c r="J21" s="333"/>
      <c r="K21" s="333"/>
      <c r="L21" s="333"/>
      <c r="M21"/>
      <c r="N21"/>
      <c r="U21" s="100"/>
      <c r="V21" s="100"/>
      <c r="W21" s="94"/>
      <c r="X21" s="94"/>
      <c r="Y21" s="143"/>
      <c r="Z21" s="94"/>
      <c r="AA21" s="94"/>
      <c r="AB21" s="94"/>
      <c r="AC21" s="94"/>
      <c r="AD21" s="85"/>
    </row>
    <row r="22" spans="2:30" ht="18" customHeight="1" x14ac:dyDescent="0.25">
      <c r="B22" s="95">
        <v>0.51041666666666663</v>
      </c>
      <c r="C22" s="392" t="str">
        <f>VLOOKUP('Ligen-Übersicht'!$J$31,'Ligen-Übersicht'!$B$29:$E$32,4)</f>
        <v>BSG Herne 2</v>
      </c>
      <c r="D22" s="393"/>
      <c r="E22" s="393"/>
      <c r="F22" s="394"/>
      <c r="G22" s="83"/>
      <c r="H22" s="95">
        <v>0.51041666666666663</v>
      </c>
      <c r="I22" s="392" t="str">
        <f>VLOOKUP('Ligen-Übersicht'!$J$32,'Ligen-Übersicht'!$B$29:$E$32,4)</f>
        <v>BSG Würselen 2</v>
      </c>
      <c r="J22" s="393"/>
      <c r="K22" s="393"/>
      <c r="L22" s="394"/>
      <c r="M22"/>
      <c r="N22"/>
      <c r="U22" s="100"/>
      <c r="V22" s="100"/>
      <c r="W22" s="144"/>
      <c r="X22" s="145"/>
      <c r="Y22" s="137"/>
      <c r="Z22" s="146"/>
      <c r="AA22" s="147"/>
      <c r="AB22" s="94"/>
      <c r="AC22" s="94"/>
      <c r="AD22" s="85"/>
    </row>
    <row r="23" spans="2:30" ht="18" customHeight="1" thickBot="1" x14ac:dyDescent="0.3">
      <c r="B23" s="135">
        <v>0.54166666666666663</v>
      </c>
      <c r="C23" s="330" t="s">
        <v>138</v>
      </c>
      <c r="D23" s="330"/>
      <c r="E23" s="330"/>
      <c r="F23" s="330"/>
      <c r="G23" s="83"/>
      <c r="H23" s="135">
        <v>0.54166666666666663</v>
      </c>
      <c r="I23" s="330" t="s">
        <v>138</v>
      </c>
      <c r="J23" s="330"/>
      <c r="K23" s="330"/>
      <c r="L23" s="330"/>
      <c r="M23"/>
      <c r="N23"/>
      <c r="U23" s="100"/>
      <c r="V23" s="100"/>
      <c r="W23" s="144"/>
      <c r="X23" s="145"/>
      <c r="Y23" s="137"/>
      <c r="Z23" s="146"/>
      <c r="AA23" s="147"/>
      <c r="AB23" s="94"/>
      <c r="AC23" s="94"/>
      <c r="AD23" s="85"/>
    </row>
    <row r="24" spans="2:30" ht="18" customHeight="1" x14ac:dyDescent="0.25">
      <c r="G24" s="78"/>
      <c r="H24"/>
      <c r="I24"/>
      <c r="J24"/>
      <c r="K24"/>
      <c r="L24"/>
      <c r="M24"/>
      <c r="N24"/>
      <c r="O24" s="146"/>
      <c r="P24" s="147"/>
      <c r="Q24" s="94"/>
      <c r="R24" s="94"/>
      <c r="S24" s="85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5" spans="2:30" ht="18" customHeight="1" x14ac:dyDescent="0.2">
      <c r="B25" s="395"/>
      <c r="C25" s="395"/>
      <c r="D25" s="395"/>
      <c r="E25" s="395"/>
      <c r="G25" s="78"/>
      <c r="M25" s="145"/>
      <c r="N25" s="148"/>
      <c r="O25" s="146"/>
      <c r="P25" s="147"/>
      <c r="Q25" s="94"/>
      <c r="R25" s="94"/>
      <c r="S25" s="85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 spans="2:30" ht="18" customHeight="1" x14ac:dyDescent="0.2">
      <c r="B26" s="97"/>
      <c r="C26" s="97"/>
      <c r="D26" s="97"/>
      <c r="E26" s="97"/>
      <c r="F26" s="97"/>
      <c r="G26" s="97"/>
      <c r="H26" s="97"/>
      <c r="U26" s="100"/>
      <c r="V26" s="100"/>
      <c r="W26" s="144"/>
      <c r="X26" s="145"/>
      <c r="Y26" s="137"/>
      <c r="Z26" s="146"/>
      <c r="AA26" s="147"/>
      <c r="AB26" s="94"/>
      <c r="AC26" s="94"/>
      <c r="AD26" s="85"/>
    </row>
    <row r="27" spans="2:30" ht="18" customHeight="1" x14ac:dyDescent="0.2"/>
  </sheetData>
  <mergeCells count="32">
    <mergeCell ref="C11:F11"/>
    <mergeCell ref="I11:L11"/>
    <mergeCell ref="F2:H2"/>
    <mergeCell ref="C21:F21"/>
    <mergeCell ref="I21:L21"/>
    <mergeCell ref="C8:F8"/>
    <mergeCell ref="I8:L8"/>
    <mergeCell ref="C9:F9"/>
    <mergeCell ref="I9:L9"/>
    <mergeCell ref="C10:F10"/>
    <mergeCell ref="I10:L10"/>
    <mergeCell ref="B1:C1"/>
    <mergeCell ref="D1:L1"/>
    <mergeCell ref="B4:B6"/>
    <mergeCell ref="D4:F6"/>
    <mergeCell ref="H4:H6"/>
    <mergeCell ref="J4:L6"/>
    <mergeCell ref="C22:F22"/>
    <mergeCell ref="I22:L22"/>
    <mergeCell ref="C23:F23"/>
    <mergeCell ref="B25:E25"/>
    <mergeCell ref="C12:F12"/>
    <mergeCell ref="I12:L12"/>
    <mergeCell ref="B15:B17"/>
    <mergeCell ref="D15:F17"/>
    <mergeCell ref="C19:F19"/>
    <mergeCell ref="C20:F20"/>
    <mergeCell ref="H15:H17"/>
    <mergeCell ref="J15:L17"/>
    <mergeCell ref="I19:L19"/>
    <mergeCell ref="I20:L20"/>
    <mergeCell ref="I23:L23"/>
  </mergeCells>
  <printOptions horizontalCentered="1"/>
  <pageMargins left="0.19685039370078741" right="0" top="0.78740157480314965" bottom="0" header="0.31496062992125984" footer="0.31496062992125984"/>
  <pageSetup paperSize="9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C1" sqref="C1"/>
    </sheetView>
  </sheetViews>
  <sheetFormatPr baseColWidth="10" defaultColWidth="11.42578125" defaultRowHeight="15" x14ac:dyDescent="0.25"/>
  <cols>
    <col min="1" max="1" width="4.5703125" style="45" customWidth="1"/>
    <col min="2" max="2" width="18.5703125" style="45" customWidth="1"/>
    <col min="3" max="3" width="91" style="45" customWidth="1"/>
    <col min="4" max="16384" width="11.42578125" style="45"/>
  </cols>
  <sheetData>
    <row r="1" spans="1:12" x14ac:dyDescent="0.25">
      <c r="A1" s="41" t="s">
        <v>48</v>
      </c>
      <c r="B1" s="42" t="s">
        <v>49</v>
      </c>
      <c r="C1" s="42" t="s">
        <v>50</v>
      </c>
      <c r="D1" s="43" t="s">
        <v>51</v>
      </c>
      <c r="E1" s="44"/>
    </row>
    <row r="2" spans="1:12" x14ac:dyDescent="0.25">
      <c r="A2" s="46">
        <v>1</v>
      </c>
      <c r="B2" s="47" t="s">
        <v>52</v>
      </c>
      <c r="C2" s="47" t="s">
        <v>53</v>
      </c>
      <c r="D2" s="46" t="s">
        <v>54</v>
      </c>
      <c r="G2" s="48"/>
    </row>
    <row r="3" spans="1:12" x14ac:dyDescent="0.25">
      <c r="A3" s="46">
        <v>2</v>
      </c>
      <c r="B3" s="47" t="s">
        <v>55</v>
      </c>
      <c r="C3" s="47" t="s">
        <v>56</v>
      </c>
      <c r="D3" s="46" t="s">
        <v>54</v>
      </c>
      <c r="G3" s="48"/>
    </row>
    <row r="4" spans="1:12" x14ac:dyDescent="0.25">
      <c r="A4" s="46">
        <v>3</v>
      </c>
      <c r="B4" s="47" t="s">
        <v>57</v>
      </c>
      <c r="C4" s="47" t="s">
        <v>58</v>
      </c>
      <c r="D4" s="46" t="s">
        <v>54</v>
      </c>
      <c r="G4" s="48"/>
    </row>
    <row r="5" spans="1:12" x14ac:dyDescent="0.25">
      <c r="A5" s="46">
        <v>6</v>
      </c>
      <c r="B5" s="47" t="s">
        <v>59</v>
      </c>
      <c r="C5" s="47" t="s">
        <v>60</v>
      </c>
      <c r="D5" s="46" t="s">
        <v>54</v>
      </c>
      <c r="G5" s="48"/>
    </row>
    <row r="6" spans="1:12" x14ac:dyDescent="0.25">
      <c r="A6" s="46">
        <v>7</v>
      </c>
      <c r="B6" s="47" t="s">
        <v>47</v>
      </c>
      <c r="C6" s="47" t="s">
        <v>61</v>
      </c>
      <c r="D6" s="46" t="s">
        <v>62</v>
      </c>
    </row>
    <row r="7" spans="1:12" x14ac:dyDescent="0.25">
      <c r="A7" s="46">
        <v>8</v>
      </c>
      <c r="B7" s="47" t="s">
        <v>63</v>
      </c>
      <c r="C7" s="47" t="s">
        <v>53</v>
      </c>
      <c r="D7" s="46" t="s">
        <v>54</v>
      </c>
    </row>
    <row r="8" spans="1:12" x14ac:dyDescent="0.25">
      <c r="A8" s="46">
        <v>9</v>
      </c>
      <c r="B8" s="47" t="s">
        <v>64</v>
      </c>
      <c r="C8" s="47" t="s">
        <v>65</v>
      </c>
      <c r="D8" s="46" t="s">
        <v>62</v>
      </c>
      <c r="F8" s="47"/>
      <c r="G8" s="47"/>
    </row>
    <row r="9" spans="1:12" x14ac:dyDescent="0.25">
      <c r="A9" s="46">
        <v>10</v>
      </c>
      <c r="B9" s="47" t="s">
        <v>66</v>
      </c>
      <c r="C9" s="47" t="s">
        <v>67</v>
      </c>
      <c r="D9" s="46" t="s">
        <v>54</v>
      </c>
      <c r="F9" s="47"/>
      <c r="G9" s="47"/>
    </row>
    <row r="10" spans="1:12" x14ac:dyDescent="0.25">
      <c r="A10" s="46">
        <v>11</v>
      </c>
      <c r="B10" s="47" t="s">
        <v>68</v>
      </c>
      <c r="C10" s="47" t="s">
        <v>69</v>
      </c>
      <c r="D10" s="46" t="s">
        <v>70</v>
      </c>
      <c r="F10" s="47"/>
      <c r="G10" s="47"/>
    </row>
    <row r="11" spans="1:12" x14ac:dyDescent="0.25">
      <c r="A11" s="46">
        <v>12</v>
      </c>
      <c r="B11" s="47" t="s">
        <v>71</v>
      </c>
      <c r="C11" s="47" t="s">
        <v>72</v>
      </c>
      <c r="D11" s="46" t="s">
        <v>54</v>
      </c>
      <c r="F11" s="47"/>
      <c r="G11" s="47"/>
    </row>
    <row r="12" spans="1:12" x14ac:dyDescent="0.25">
      <c r="A12" s="46">
        <v>13</v>
      </c>
      <c r="B12" s="47" t="s">
        <v>73</v>
      </c>
      <c r="C12" s="47" t="s">
        <v>53</v>
      </c>
      <c r="D12" s="46" t="s">
        <v>54</v>
      </c>
      <c r="F12" s="47"/>
      <c r="G12" s="239"/>
      <c r="H12" s="240"/>
      <c r="I12" s="240"/>
      <c r="J12" s="240"/>
      <c r="K12" s="240"/>
      <c r="L12" s="240"/>
    </row>
    <row r="13" spans="1:12" x14ac:dyDescent="0.25">
      <c r="A13" s="46">
        <v>14</v>
      </c>
      <c r="B13" s="47" t="s">
        <v>74</v>
      </c>
      <c r="C13" s="47" t="s">
        <v>75</v>
      </c>
      <c r="D13" s="46" t="s">
        <v>54</v>
      </c>
    </row>
    <row r="14" spans="1:12" x14ac:dyDescent="0.25">
      <c r="A14" s="46">
        <v>15</v>
      </c>
      <c r="B14" s="47" t="s">
        <v>76</v>
      </c>
      <c r="C14" s="47" t="s">
        <v>77</v>
      </c>
      <c r="D14" s="46" t="s">
        <v>54</v>
      </c>
    </row>
    <row r="15" spans="1:12" x14ac:dyDescent="0.25">
      <c r="A15" s="46">
        <v>16</v>
      </c>
      <c r="B15" s="47" t="s">
        <v>78</v>
      </c>
      <c r="C15" s="47" t="s">
        <v>79</v>
      </c>
      <c r="D15" s="46" t="s">
        <v>54</v>
      </c>
    </row>
    <row r="16" spans="1:12" x14ac:dyDescent="0.25">
      <c r="A16" s="46">
        <v>17</v>
      </c>
      <c r="B16" s="47" t="s">
        <v>80</v>
      </c>
      <c r="C16" s="47" t="s">
        <v>81</v>
      </c>
      <c r="D16" s="46" t="s">
        <v>54</v>
      </c>
    </row>
    <row r="17" spans="1:4" x14ac:dyDescent="0.25">
      <c r="A17" s="46">
        <v>18</v>
      </c>
      <c r="B17" s="47" t="s">
        <v>82</v>
      </c>
      <c r="C17" s="47" t="s">
        <v>83</v>
      </c>
      <c r="D17" s="46" t="s">
        <v>54</v>
      </c>
    </row>
    <row r="18" spans="1:4" x14ac:dyDescent="0.25">
      <c r="A18" s="46">
        <v>19</v>
      </c>
      <c r="B18" s="47" t="s">
        <v>84</v>
      </c>
      <c r="C18" s="47" t="s">
        <v>85</v>
      </c>
      <c r="D18" s="46" t="s">
        <v>54</v>
      </c>
    </row>
    <row r="19" spans="1:4" x14ac:dyDescent="0.25">
      <c r="A19" s="46">
        <v>20</v>
      </c>
      <c r="B19" s="47" t="s">
        <v>86</v>
      </c>
      <c r="C19" s="47" t="s">
        <v>87</v>
      </c>
      <c r="D19" s="46" t="s">
        <v>54</v>
      </c>
    </row>
    <row r="20" spans="1:4" x14ac:dyDescent="0.25">
      <c r="A20" s="46">
        <v>21</v>
      </c>
      <c r="B20" s="47" t="s">
        <v>88</v>
      </c>
      <c r="C20" s="47" t="s">
        <v>89</v>
      </c>
      <c r="D20" s="46" t="s">
        <v>54</v>
      </c>
    </row>
    <row r="21" spans="1:4" x14ac:dyDescent="0.25">
      <c r="A21" s="46">
        <v>22</v>
      </c>
      <c r="B21" s="47" t="s">
        <v>90</v>
      </c>
      <c r="C21" s="47" t="s">
        <v>91</v>
      </c>
      <c r="D21" s="46" t="s">
        <v>54</v>
      </c>
    </row>
    <row r="22" spans="1:4" x14ac:dyDescent="0.25">
      <c r="A22" s="46">
        <v>23</v>
      </c>
      <c r="B22" s="47" t="s">
        <v>92</v>
      </c>
      <c r="C22" s="47" t="s">
        <v>75</v>
      </c>
      <c r="D22" s="46" t="s">
        <v>62</v>
      </c>
    </row>
    <row r="23" spans="1:4" x14ac:dyDescent="0.25">
      <c r="A23" s="46">
        <v>24</v>
      </c>
      <c r="B23" s="47" t="s">
        <v>93</v>
      </c>
      <c r="C23" s="47" t="s">
        <v>75</v>
      </c>
      <c r="D23" s="46" t="s">
        <v>62</v>
      </c>
    </row>
    <row r="24" spans="1:4" x14ac:dyDescent="0.25">
      <c r="A24" s="46">
        <v>26</v>
      </c>
      <c r="B24" s="47" t="s">
        <v>94</v>
      </c>
      <c r="C24" s="47" t="s">
        <v>95</v>
      </c>
      <c r="D24" s="46" t="s">
        <v>54</v>
      </c>
    </row>
    <row r="25" spans="1:4" x14ac:dyDescent="0.25">
      <c r="A25" s="46">
        <v>27</v>
      </c>
      <c r="B25" s="47" t="s">
        <v>96</v>
      </c>
      <c r="C25" s="49" t="s">
        <v>97</v>
      </c>
      <c r="D25" s="46" t="s">
        <v>54</v>
      </c>
    </row>
    <row r="26" spans="1:4" x14ac:dyDescent="0.25">
      <c r="A26" s="46">
        <v>28</v>
      </c>
      <c r="B26" s="47" t="s">
        <v>98</v>
      </c>
      <c r="C26" s="49" t="s">
        <v>99</v>
      </c>
      <c r="D26" s="46" t="s">
        <v>62</v>
      </c>
    </row>
    <row r="27" spans="1:4" x14ac:dyDescent="0.25">
      <c r="A27" s="46">
        <v>29</v>
      </c>
      <c r="B27" s="47" t="s">
        <v>100</v>
      </c>
      <c r="C27" s="49" t="s">
        <v>101</v>
      </c>
      <c r="D27" s="46" t="s">
        <v>54</v>
      </c>
    </row>
    <row r="28" spans="1:4" x14ac:dyDescent="0.25">
      <c r="A28" s="46">
        <v>30</v>
      </c>
    </row>
    <row r="29" spans="1:4" x14ac:dyDescent="0.25">
      <c r="A29" s="46">
        <v>31</v>
      </c>
    </row>
    <row r="30" spans="1:4" x14ac:dyDescent="0.25">
      <c r="A30" s="46">
        <v>32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N19" sqref="N19"/>
    </sheetView>
  </sheetViews>
  <sheetFormatPr baseColWidth="10" defaultRowHeight="14.25" x14ac:dyDescent="0.25"/>
  <cols>
    <col min="1" max="1" width="15.140625" style="183" customWidth="1"/>
    <col min="2" max="2" width="11" style="183" customWidth="1"/>
    <col min="3" max="3" width="10.42578125" style="183" customWidth="1"/>
    <col min="4" max="4" width="25.140625" style="184" customWidth="1"/>
    <col min="5" max="5" width="22" style="184" customWidth="1"/>
    <col min="6" max="6" width="3.5703125" style="184" customWidth="1"/>
    <col min="7" max="7" width="2.7109375" style="184" customWidth="1"/>
    <col min="8" max="8" width="15.140625" style="183" customWidth="1"/>
    <col min="9" max="9" width="12.28515625" style="183" customWidth="1"/>
    <col min="10" max="10" width="10.42578125" style="183" customWidth="1"/>
    <col min="11" max="11" width="25.140625" style="184" customWidth="1"/>
    <col min="12" max="12" width="22" style="184" customWidth="1"/>
    <col min="13" max="13" width="5.7109375" style="184" customWidth="1"/>
    <col min="14" max="16384" width="11.42578125" style="184"/>
  </cols>
  <sheetData>
    <row r="1" spans="1:12" ht="18" x14ac:dyDescent="0.25">
      <c r="C1" s="195" t="s">
        <v>174</v>
      </c>
      <c r="J1" s="195" t="s">
        <v>174</v>
      </c>
    </row>
    <row r="2" spans="1:12" ht="15" thickBot="1" x14ac:dyDescent="0.3"/>
    <row r="3" spans="1:12" ht="21" customHeight="1" x14ac:dyDescent="0.25">
      <c r="A3" s="197">
        <v>44849</v>
      </c>
      <c r="B3" s="300" t="s">
        <v>11</v>
      </c>
      <c r="C3" s="198" t="s">
        <v>169</v>
      </c>
      <c r="D3" s="199" t="s">
        <v>36</v>
      </c>
      <c r="E3" s="200" t="s">
        <v>17</v>
      </c>
      <c r="H3" s="197">
        <v>44856</v>
      </c>
      <c r="I3" s="241" t="s">
        <v>11</v>
      </c>
      <c r="J3" s="198" t="s">
        <v>170</v>
      </c>
      <c r="K3" s="199" t="s">
        <v>190</v>
      </c>
      <c r="L3" s="200" t="s">
        <v>15</v>
      </c>
    </row>
    <row r="4" spans="1:12" ht="21" customHeight="1" x14ac:dyDescent="0.25">
      <c r="A4" s="201">
        <v>44856</v>
      </c>
      <c r="B4" s="15" t="s">
        <v>11</v>
      </c>
      <c r="C4" s="17" t="s">
        <v>168</v>
      </c>
      <c r="D4" s="191" t="s">
        <v>21</v>
      </c>
      <c r="E4" s="202" t="s">
        <v>10</v>
      </c>
      <c r="H4" s="201">
        <v>44898</v>
      </c>
      <c r="I4" s="242" t="s">
        <v>11</v>
      </c>
      <c r="J4" s="17" t="s">
        <v>168</v>
      </c>
      <c r="K4" s="191" t="s">
        <v>16</v>
      </c>
      <c r="L4" s="202" t="s">
        <v>15</v>
      </c>
    </row>
    <row r="5" spans="1:12" ht="21" customHeight="1" x14ac:dyDescent="0.25">
      <c r="A5" s="201">
        <v>44856</v>
      </c>
      <c r="B5" s="15" t="s">
        <v>11</v>
      </c>
      <c r="C5" s="17" t="s">
        <v>170</v>
      </c>
      <c r="D5" s="191" t="s">
        <v>190</v>
      </c>
      <c r="E5" s="202" t="s">
        <v>15</v>
      </c>
      <c r="H5" s="201">
        <v>44975</v>
      </c>
      <c r="I5" s="242" t="s">
        <v>11</v>
      </c>
      <c r="J5" s="17" t="s">
        <v>167</v>
      </c>
      <c r="K5" s="191" t="s">
        <v>18</v>
      </c>
      <c r="L5" s="202" t="s">
        <v>15</v>
      </c>
    </row>
    <row r="6" spans="1:12" ht="21" customHeight="1" thickBot="1" x14ac:dyDescent="0.3">
      <c r="A6" s="201">
        <v>44871</v>
      </c>
      <c r="B6" s="15" t="s">
        <v>11</v>
      </c>
      <c r="C6" s="17" t="s">
        <v>170</v>
      </c>
      <c r="D6" s="191" t="s">
        <v>42</v>
      </c>
      <c r="E6" s="202" t="s">
        <v>10</v>
      </c>
      <c r="H6" s="203"/>
      <c r="I6" s="243" t="s">
        <v>26</v>
      </c>
      <c r="J6" s="204" t="s">
        <v>171</v>
      </c>
      <c r="K6" s="205" t="s">
        <v>30</v>
      </c>
      <c r="L6" s="206" t="s">
        <v>15</v>
      </c>
    </row>
    <row r="7" spans="1:12" ht="21" customHeight="1" x14ac:dyDescent="0.25">
      <c r="A7" s="201">
        <v>44877</v>
      </c>
      <c r="B7" s="15" t="s">
        <v>11</v>
      </c>
      <c r="C7" s="17" t="s">
        <v>169</v>
      </c>
      <c r="D7" s="191" t="s">
        <v>102</v>
      </c>
      <c r="E7" s="202" t="s">
        <v>17</v>
      </c>
      <c r="H7" s="197">
        <v>44856</v>
      </c>
      <c r="I7" s="241" t="s">
        <v>11</v>
      </c>
      <c r="J7" s="198" t="s">
        <v>168</v>
      </c>
      <c r="K7" s="199" t="s">
        <v>21</v>
      </c>
      <c r="L7" s="200" t="s">
        <v>10</v>
      </c>
    </row>
    <row r="8" spans="1:12" ht="21" customHeight="1" x14ac:dyDescent="0.25">
      <c r="A8" s="201">
        <v>44877</v>
      </c>
      <c r="B8" s="15" t="s">
        <v>11</v>
      </c>
      <c r="C8" s="17" t="s">
        <v>170</v>
      </c>
      <c r="D8" s="191" t="s">
        <v>33</v>
      </c>
      <c r="E8" s="202" t="s">
        <v>10</v>
      </c>
      <c r="H8" s="201">
        <v>44871</v>
      </c>
      <c r="I8" s="242" t="s">
        <v>11</v>
      </c>
      <c r="J8" s="17" t="s">
        <v>170</v>
      </c>
      <c r="K8" s="191" t="s">
        <v>42</v>
      </c>
      <c r="L8" s="202" t="s">
        <v>10</v>
      </c>
    </row>
    <row r="9" spans="1:12" ht="21" customHeight="1" x14ac:dyDescent="0.25">
      <c r="A9" s="201">
        <v>44885</v>
      </c>
      <c r="B9" s="15" t="s">
        <v>11</v>
      </c>
      <c r="C9" s="17" t="s">
        <v>167</v>
      </c>
      <c r="D9" s="191" t="s">
        <v>19</v>
      </c>
      <c r="E9" s="202" t="s">
        <v>10</v>
      </c>
      <c r="H9" s="201">
        <v>44877</v>
      </c>
      <c r="I9" s="242" t="s">
        <v>11</v>
      </c>
      <c r="J9" s="17" t="s">
        <v>170</v>
      </c>
      <c r="K9" s="191" t="s">
        <v>33</v>
      </c>
      <c r="L9" s="202" t="s">
        <v>10</v>
      </c>
    </row>
    <row r="10" spans="1:12" ht="21" customHeight="1" x14ac:dyDescent="0.25">
      <c r="A10" s="201">
        <v>44891</v>
      </c>
      <c r="B10" s="15" t="s">
        <v>186</v>
      </c>
      <c r="C10" s="17" t="s">
        <v>167</v>
      </c>
      <c r="D10" s="191" t="s">
        <v>9</v>
      </c>
      <c r="E10" s="202" t="s">
        <v>13</v>
      </c>
      <c r="H10" s="201">
        <v>44885</v>
      </c>
      <c r="I10" s="242" t="s">
        <v>11</v>
      </c>
      <c r="J10" s="17" t="s">
        <v>167</v>
      </c>
      <c r="K10" s="191" t="s">
        <v>19</v>
      </c>
      <c r="L10" s="202" t="s">
        <v>10</v>
      </c>
    </row>
    <row r="11" spans="1:12" ht="21" customHeight="1" x14ac:dyDescent="0.25">
      <c r="A11" s="201">
        <v>44898</v>
      </c>
      <c r="B11" s="15" t="s">
        <v>11</v>
      </c>
      <c r="C11" s="17" t="s">
        <v>168</v>
      </c>
      <c r="D11" s="191" t="s">
        <v>16</v>
      </c>
      <c r="E11" s="202" t="s">
        <v>15</v>
      </c>
      <c r="H11" s="201">
        <v>44933</v>
      </c>
      <c r="I11" s="242" t="s">
        <v>11</v>
      </c>
      <c r="J11" s="17" t="s">
        <v>168</v>
      </c>
      <c r="K11" s="191" t="s">
        <v>23</v>
      </c>
      <c r="L11" s="202" t="s">
        <v>10</v>
      </c>
    </row>
    <row r="12" spans="1:12" ht="21" customHeight="1" thickBot="1" x14ac:dyDescent="0.3">
      <c r="A12" s="201">
        <v>44905</v>
      </c>
      <c r="B12" s="15" t="s">
        <v>186</v>
      </c>
      <c r="C12" s="17" t="s">
        <v>167</v>
      </c>
      <c r="D12" s="191" t="s">
        <v>12</v>
      </c>
      <c r="E12" s="202" t="s">
        <v>13</v>
      </c>
      <c r="H12" s="203">
        <v>44954</v>
      </c>
      <c r="I12" s="243" t="s">
        <v>186</v>
      </c>
      <c r="J12" s="204" t="s">
        <v>167</v>
      </c>
      <c r="K12" s="205" t="s">
        <v>14</v>
      </c>
      <c r="L12" s="206" t="s">
        <v>10</v>
      </c>
    </row>
    <row r="13" spans="1:12" ht="21" customHeight="1" x14ac:dyDescent="0.25">
      <c r="A13" s="201">
        <v>44905</v>
      </c>
      <c r="B13" s="15" t="s">
        <v>11</v>
      </c>
      <c r="C13" s="17" t="s">
        <v>169</v>
      </c>
      <c r="D13" s="191" t="s">
        <v>38</v>
      </c>
      <c r="E13" s="202" t="s">
        <v>17</v>
      </c>
      <c r="H13" s="197">
        <v>44891</v>
      </c>
      <c r="I13" s="241" t="s">
        <v>186</v>
      </c>
      <c r="J13" s="198" t="s">
        <v>167</v>
      </c>
      <c r="K13" s="199" t="s">
        <v>9</v>
      </c>
      <c r="L13" s="200" t="s">
        <v>13</v>
      </c>
    </row>
    <row r="14" spans="1:12" ht="21" customHeight="1" x14ac:dyDescent="0.25">
      <c r="A14" s="201">
        <v>44912</v>
      </c>
      <c r="B14" s="15" t="s">
        <v>11</v>
      </c>
      <c r="C14" s="17" t="s">
        <v>170</v>
      </c>
      <c r="D14" s="191" t="s">
        <v>34</v>
      </c>
      <c r="E14" s="202" t="s">
        <v>13</v>
      </c>
      <c r="H14" s="201">
        <v>44905</v>
      </c>
      <c r="I14" s="242" t="s">
        <v>186</v>
      </c>
      <c r="J14" s="17" t="s">
        <v>167</v>
      </c>
      <c r="K14" s="191" t="s">
        <v>12</v>
      </c>
      <c r="L14" s="202" t="s">
        <v>13</v>
      </c>
    </row>
    <row r="15" spans="1:12" ht="21" customHeight="1" x14ac:dyDescent="0.25">
      <c r="A15" s="201">
        <v>44933</v>
      </c>
      <c r="B15" s="15" t="s">
        <v>11</v>
      </c>
      <c r="C15" s="17" t="s">
        <v>168</v>
      </c>
      <c r="D15" s="191" t="s">
        <v>23</v>
      </c>
      <c r="E15" s="202" t="s">
        <v>10</v>
      </c>
      <c r="H15" s="201">
        <v>44912</v>
      </c>
      <c r="I15" s="242" t="s">
        <v>11</v>
      </c>
      <c r="J15" s="17" t="s">
        <v>170</v>
      </c>
      <c r="K15" s="191" t="s">
        <v>34</v>
      </c>
      <c r="L15" s="202" t="s">
        <v>13</v>
      </c>
    </row>
    <row r="16" spans="1:12" ht="21" customHeight="1" x14ac:dyDescent="0.25">
      <c r="A16" s="201">
        <v>44940</v>
      </c>
      <c r="B16" s="15" t="s">
        <v>11</v>
      </c>
      <c r="C16" s="17" t="s">
        <v>169</v>
      </c>
      <c r="D16" s="191" t="s">
        <v>39</v>
      </c>
      <c r="E16" s="202" t="s">
        <v>17</v>
      </c>
      <c r="H16" s="201">
        <v>44968</v>
      </c>
      <c r="I16" s="242" t="s">
        <v>186</v>
      </c>
      <c r="J16" s="17" t="s">
        <v>167</v>
      </c>
      <c r="K16" s="191" t="s">
        <v>16</v>
      </c>
      <c r="L16" s="202" t="s">
        <v>13</v>
      </c>
    </row>
    <row r="17" spans="1:12" ht="21" customHeight="1" thickBot="1" x14ac:dyDescent="0.3">
      <c r="A17" s="201">
        <v>44954</v>
      </c>
      <c r="B17" s="15" t="s">
        <v>186</v>
      </c>
      <c r="C17" s="17" t="s">
        <v>167</v>
      </c>
      <c r="D17" s="191" t="s">
        <v>14</v>
      </c>
      <c r="E17" s="202" t="s">
        <v>10</v>
      </c>
      <c r="H17" s="203"/>
      <c r="I17" s="243" t="s">
        <v>26</v>
      </c>
      <c r="J17" s="204" t="s">
        <v>171</v>
      </c>
      <c r="K17" s="205" t="s">
        <v>32</v>
      </c>
      <c r="L17" s="206" t="s">
        <v>13</v>
      </c>
    </row>
    <row r="18" spans="1:12" ht="21" customHeight="1" x14ac:dyDescent="0.25">
      <c r="A18" s="201">
        <v>44968</v>
      </c>
      <c r="B18" s="15" t="s">
        <v>186</v>
      </c>
      <c r="C18" s="17" t="s">
        <v>167</v>
      </c>
      <c r="D18" s="191" t="s">
        <v>16</v>
      </c>
      <c r="E18" s="202" t="s">
        <v>13</v>
      </c>
      <c r="H18" s="197">
        <v>44849</v>
      </c>
      <c r="I18" s="241" t="s">
        <v>11</v>
      </c>
      <c r="J18" s="198" t="s">
        <v>169</v>
      </c>
      <c r="K18" s="199" t="s">
        <v>36</v>
      </c>
      <c r="L18" s="200" t="s">
        <v>17</v>
      </c>
    </row>
    <row r="19" spans="1:12" ht="21" customHeight="1" x14ac:dyDescent="0.25">
      <c r="A19" s="201">
        <v>44975</v>
      </c>
      <c r="B19" s="15" t="s">
        <v>186</v>
      </c>
      <c r="C19" s="17" t="s">
        <v>167</v>
      </c>
      <c r="D19" s="191" t="s">
        <v>18</v>
      </c>
      <c r="E19" s="202" t="s">
        <v>15</v>
      </c>
      <c r="H19" s="201">
        <v>44877</v>
      </c>
      <c r="I19" s="242" t="s">
        <v>11</v>
      </c>
      <c r="J19" s="17" t="s">
        <v>169</v>
      </c>
      <c r="K19" s="191" t="s">
        <v>102</v>
      </c>
      <c r="L19" s="202" t="s">
        <v>17</v>
      </c>
    </row>
    <row r="20" spans="1:12" ht="21" customHeight="1" x14ac:dyDescent="0.25">
      <c r="A20" s="201"/>
      <c r="B20" s="15" t="s">
        <v>26</v>
      </c>
      <c r="C20" s="17" t="s">
        <v>171</v>
      </c>
      <c r="D20" s="191" t="s">
        <v>27</v>
      </c>
      <c r="E20" s="202" t="s">
        <v>17</v>
      </c>
      <c r="H20" s="201">
        <v>44905</v>
      </c>
      <c r="I20" s="242" t="s">
        <v>11</v>
      </c>
      <c r="J20" s="17" t="s">
        <v>169</v>
      </c>
      <c r="K20" s="191" t="s">
        <v>38</v>
      </c>
      <c r="L20" s="202" t="s">
        <v>17</v>
      </c>
    </row>
    <row r="21" spans="1:12" ht="21" customHeight="1" x14ac:dyDescent="0.25">
      <c r="A21" s="201"/>
      <c r="B21" s="15" t="s">
        <v>26</v>
      </c>
      <c r="C21" s="17" t="s">
        <v>171</v>
      </c>
      <c r="D21" s="191" t="s">
        <v>29</v>
      </c>
      <c r="E21" s="202" t="s">
        <v>17</v>
      </c>
      <c r="H21" s="201">
        <v>44940</v>
      </c>
      <c r="I21" s="242" t="s">
        <v>11</v>
      </c>
      <c r="J21" s="17" t="s">
        <v>169</v>
      </c>
      <c r="K21" s="191" t="s">
        <v>39</v>
      </c>
      <c r="L21" s="202" t="s">
        <v>17</v>
      </c>
    </row>
    <row r="22" spans="1:12" ht="21" customHeight="1" x14ac:dyDescent="0.25">
      <c r="A22" s="201"/>
      <c r="B22" s="15" t="s">
        <v>26</v>
      </c>
      <c r="C22" s="17" t="s">
        <v>171</v>
      </c>
      <c r="D22" s="191" t="s">
        <v>30</v>
      </c>
      <c r="E22" s="202" t="s">
        <v>15</v>
      </c>
      <c r="H22" s="201"/>
      <c r="I22" s="242" t="s">
        <v>26</v>
      </c>
      <c r="J22" s="17" t="s">
        <v>171</v>
      </c>
      <c r="K22" s="191" t="s">
        <v>27</v>
      </c>
      <c r="L22" s="202" t="s">
        <v>17</v>
      </c>
    </row>
    <row r="23" spans="1:12" ht="21" customHeight="1" thickBot="1" x14ac:dyDescent="0.3">
      <c r="A23" s="203"/>
      <c r="B23" s="301" t="s">
        <v>26</v>
      </c>
      <c r="C23" s="204" t="s">
        <v>171</v>
      </c>
      <c r="D23" s="205" t="s">
        <v>32</v>
      </c>
      <c r="E23" s="206" t="s">
        <v>13</v>
      </c>
      <c r="H23" s="203"/>
      <c r="I23" s="243" t="s">
        <v>26</v>
      </c>
      <c r="J23" s="204" t="s">
        <v>171</v>
      </c>
      <c r="K23" s="205" t="s">
        <v>29</v>
      </c>
      <c r="L23" s="206" t="s">
        <v>17</v>
      </c>
    </row>
    <row r="24" spans="1:12" ht="21" customHeight="1" thickBot="1" x14ac:dyDescent="0.3">
      <c r="A24" s="296"/>
      <c r="B24" s="296"/>
      <c r="C24" s="297"/>
      <c r="D24" s="298"/>
      <c r="E24" s="299"/>
      <c r="G24" s="291"/>
      <c r="H24" s="292"/>
      <c r="I24" s="292"/>
      <c r="J24" s="294"/>
      <c r="K24" s="295"/>
      <c r="L24" s="293"/>
    </row>
    <row r="25" spans="1:12" ht="21" customHeight="1" x14ac:dyDescent="0.25">
      <c r="A25" s="15">
        <v>44884</v>
      </c>
      <c r="B25" s="15"/>
      <c r="C25" s="193" t="s">
        <v>175</v>
      </c>
      <c r="D25" s="194" t="s">
        <v>177</v>
      </c>
      <c r="E25" s="194" t="s">
        <v>15</v>
      </c>
      <c r="H25" s="197">
        <v>44884</v>
      </c>
      <c r="I25" s="241"/>
      <c r="J25" s="207" t="s">
        <v>175</v>
      </c>
      <c r="K25" s="208" t="s">
        <v>177</v>
      </c>
      <c r="L25" s="209" t="s">
        <v>15</v>
      </c>
    </row>
    <row r="26" spans="1:12" ht="21" customHeight="1" thickBot="1" x14ac:dyDescent="0.3">
      <c r="A26" s="196">
        <v>44885</v>
      </c>
      <c r="B26" s="196"/>
      <c r="C26" s="193"/>
      <c r="D26" s="194" t="s">
        <v>176</v>
      </c>
      <c r="E26" s="194" t="s">
        <v>13</v>
      </c>
      <c r="H26" s="210">
        <v>44885</v>
      </c>
      <c r="I26" s="244"/>
      <c r="J26" s="211"/>
      <c r="K26" s="212" t="s">
        <v>176</v>
      </c>
      <c r="L26" s="213" t="s">
        <v>13</v>
      </c>
    </row>
    <row r="27" spans="1:12" ht="21" customHeight="1" x14ac:dyDescent="0.25"/>
    <row r="28" spans="1:12" ht="21" customHeight="1" x14ac:dyDescent="0.25"/>
  </sheetData>
  <sortState ref="H7:L12">
    <sortCondition ref="H7:H12"/>
  </sortState>
  <printOptions horizontalCentered="1" verticalCentered="1"/>
  <pageMargins left="0.19685039370078741" right="0.19685039370078741" top="0" bottom="0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6"/>
  <sheetViews>
    <sheetView workbookViewId="0">
      <selection activeCell="B9" sqref="B9"/>
    </sheetView>
  </sheetViews>
  <sheetFormatPr baseColWidth="10" defaultColWidth="12.5703125" defaultRowHeight="14.25" x14ac:dyDescent="0.2"/>
  <cols>
    <col min="1" max="1" width="20.7109375" style="255" customWidth="1"/>
    <col min="2" max="2" width="76.7109375" style="255" customWidth="1"/>
    <col min="3" max="4" width="2.28515625" style="58" customWidth="1"/>
    <col min="5" max="5" width="12.5703125" style="258"/>
    <col min="6" max="7" width="10.140625" style="258" customWidth="1"/>
    <col min="8" max="8" width="8.7109375" style="258" customWidth="1"/>
    <col min="9" max="9" width="14.5703125" style="258" customWidth="1"/>
    <col min="10" max="10" width="27.7109375" style="258" customWidth="1"/>
    <col min="11" max="11" width="19.42578125" style="258" customWidth="1"/>
    <col min="12" max="12" width="20.42578125" style="258" customWidth="1"/>
    <col min="13" max="18" width="12.5703125" style="258"/>
    <col min="19" max="16384" width="12.5703125" style="58"/>
  </cols>
  <sheetData>
    <row r="1" spans="1:14" ht="39" customHeight="1" x14ac:dyDescent="0.2">
      <c r="B1" s="55"/>
      <c r="C1" s="256"/>
      <c r="D1" s="257"/>
      <c r="E1" s="27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20.25" customHeight="1" x14ac:dyDescent="0.2">
      <c r="A2" s="57"/>
      <c r="B2" s="261"/>
      <c r="C2" s="256"/>
      <c r="D2" s="257"/>
      <c r="E2" s="279"/>
      <c r="F2" s="259"/>
      <c r="G2" s="259"/>
      <c r="H2" s="259"/>
      <c r="I2" s="259"/>
      <c r="J2" s="259"/>
      <c r="K2" s="259"/>
      <c r="L2" s="259"/>
      <c r="M2" s="259"/>
      <c r="N2" s="259"/>
    </row>
    <row r="3" spans="1:14" ht="20.25" customHeight="1" x14ac:dyDescent="0.2">
      <c r="A3" s="263"/>
      <c r="B3" s="261"/>
      <c r="D3" s="59"/>
      <c r="E3" s="27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20.25" customHeight="1" x14ac:dyDescent="0.2">
      <c r="A4" s="60" t="s">
        <v>104</v>
      </c>
      <c r="B4" s="61" t="s">
        <v>105</v>
      </c>
      <c r="D4" s="59"/>
      <c r="E4" s="279"/>
      <c r="F4" s="259"/>
      <c r="G4" s="259"/>
      <c r="H4" s="259"/>
      <c r="I4" s="259"/>
      <c r="J4" s="259"/>
      <c r="K4" s="259"/>
      <c r="L4" s="259"/>
      <c r="M4" s="259"/>
      <c r="N4" s="259"/>
    </row>
    <row r="5" spans="1:14" ht="21" customHeight="1" x14ac:dyDescent="0.2">
      <c r="A5" s="60" t="s">
        <v>106</v>
      </c>
      <c r="B5" s="61" t="s">
        <v>187</v>
      </c>
      <c r="D5" s="59"/>
      <c r="E5" s="279"/>
      <c r="F5" s="259"/>
      <c r="G5" s="259"/>
      <c r="H5" s="259"/>
      <c r="I5" s="259"/>
      <c r="J5" s="259"/>
      <c r="K5" s="259"/>
      <c r="L5" s="259"/>
      <c r="M5" s="259"/>
      <c r="N5" s="259"/>
    </row>
    <row r="6" spans="1:14" ht="21" customHeight="1" x14ac:dyDescent="0.2">
      <c r="A6" s="60"/>
      <c r="B6" s="261"/>
      <c r="D6" s="59"/>
      <c r="F6" s="259"/>
      <c r="G6" s="259"/>
      <c r="H6" s="259"/>
      <c r="I6" s="259"/>
      <c r="J6" s="259"/>
      <c r="K6" s="259"/>
      <c r="L6" s="259"/>
      <c r="M6" s="259"/>
      <c r="N6" s="259"/>
    </row>
    <row r="7" spans="1:14" ht="28.5" customHeight="1" x14ac:dyDescent="0.2">
      <c r="A7" s="60" t="s">
        <v>107</v>
      </c>
      <c r="B7" s="280" t="s">
        <v>208</v>
      </c>
      <c r="D7" s="59"/>
      <c r="F7" s="259"/>
      <c r="G7" s="259"/>
      <c r="H7" s="259"/>
      <c r="I7" s="259"/>
      <c r="J7" s="259"/>
      <c r="K7" s="259"/>
      <c r="L7" s="259"/>
      <c r="M7" s="259"/>
      <c r="N7" s="259"/>
    </row>
    <row r="8" spans="1:14" ht="21.75" customHeight="1" x14ac:dyDescent="0.2">
      <c r="A8" s="60"/>
      <c r="B8" s="286">
        <v>44821</v>
      </c>
      <c r="C8" s="283"/>
      <c r="D8" s="59"/>
      <c r="F8" s="259"/>
      <c r="G8" s="259"/>
      <c r="H8" s="259"/>
      <c r="I8" s="259"/>
      <c r="J8" s="259"/>
      <c r="K8" s="259"/>
      <c r="L8" s="259"/>
      <c r="M8" s="259"/>
      <c r="N8" s="259"/>
    </row>
    <row r="9" spans="1:14" ht="21" customHeight="1" x14ac:dyDescent="0.2">
      <c r="A9" s="62"/>
      <c r="B9" s="261"/>
      <c r="D9" s="59"/>
      <c r="F9" s="259"/>
      <c r="G9" s="259"/>
      <c r="H9" s="259"/>
      <c r="I9" s="259"/>
      <c r="J9" s="259"/>
      <c r="K9" s="259"/>
      <c r="L9" s="259"/>
      <c r="M9" s="259"/>
      <c r="N9" s="259"/>
    </row>
    <row r="10" spans="1:14" ht="18.75" customHeight="1" x14ac:dyDescent="0.2">
      <c r="A10" s="60" t="s">
        <v>108</v>
      </c>
      <c r="B10" s="61" t="s">
        <v>109</v>
      </c>
      <c r="D10" s="59"/>
      <c r="F10" s="259"/>
      <c r="G10" s="259"/>
      <c r="H10" s="259"/>
      <c r="I10" s="259"/>
      <c r="J10" s="259"/>
      <c r="K10" s="259"/>
      <c r="L10" s="259"/>
      <c r="M10" s="259"/>
      <c r="N10" s="259"/>
    </row>
    <row r="11" spans="1:14" ht="21" customHeight="1" x14ac:dyDescent="0.2">
      <c r="A11" s="60" t="s">
        <v>110</v>
      </c>
      <c r="B11" s="61" t="s">
        <v>111</v>
      </c>
      <c r="D11" s="59"/>
      <c r="F11" s="259"/>
      <c r="G11" s="259"/>
      <c r="H11" s="259"/>
      <c r="I11" s="259"/>
      <c r="J11" s="259"/>
      <c r="K11" s="259"/>
      <c r="L11" s="259"/>
      <c r="M11" s="259"/>
      <c r="N11" s="259"/>
    </row>
    <row r="12" spans="1:14" ht="10.5" customHeight="1" x14ac:dyDescent="0.2">
      <c r="A12" s="60"/>
      <c r="B12" s="261"/>
      <c r="D12" s="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9.75" customHeight="1" x14ac:dyDescent="0.2">
      <c r="A13" s="60"/>
      <c r="B13" s="261"/>
      <c r="D13" s="59"/>
      <c r="F13" s="259"/>
      <c r="G13" s="259"/>
      <c r="H13" s="259"/>
      <c r="I13" s="259"/>
      <c r="J13" s="259"/>
      <c r="K13" s="259"/>
      <c r="L13" s="259"/>
      <c r="M13" s="259"/>
      <c r="N13" s="259"/>
    </row>
    <row r="14" spans="1:14" ht="15" customHeight="1" x14ac:dyDescent="0.2">
      <c r="A14" s="63" t="s">
        <v>112</v>
      </c>
      <c r="B14" s="261"/>
      <c r="D14" s="59"/>
      <c r="F14" s="259"/>
      <c r="G14" s="259"/>
      <c r="H14" s="259"/>
      <c r="I14" s="259"/>
      <c r="J14" s="259"/>
      <c r="K14" s="259"/>
      <c r="L14" s="259"/>
      <c r="M14" s="259"/>
      <c r="N14" s="259"/>
    </row>
    <row r="15" spans="1:14" ht="15" customHeight="1" x14ac:dyDescent="0.2">
      <c r="A15" s="64"/>
      <c r="B15" s="65"/>
      <c r="D15" s="59"/>
      <c r="F15" s="259"/>
      <c r="G15" s="259"/>
      <c r="H15" s="259"/>
      <c r="I15" s="259"/>
      <c r="J15" s="259"/>
      <c r="K15" s="259"/>
      <c r="L15" s="259"/>
      <c r="M15" s="259"/>
      <c r="N15" s="259"/>
    </row>
    <row r="16" spans="1:14" ht="20.100000000000001" customHeight="1" x14ac:dyDescent="0.2">
      <c r="A16" s="66">
        <v>1</v>
      </c>
      <c r="B16" s="61" t="str">
        <f>'Ligen-Übersicht'!E4</f>
        <v>BSG Baesweiler 1</v>
      </c>
      <c r="D16" s="59"/>
    </row>
    <row r="17" spans="1:4" ht="20.100000000000001" customHeight="1" x14ac:dyDescent="0.2">
      <c r="A17" s="66">
        <v>2</v>
      </c>
      <c r="B17" s="61" t="str">
        <f>'Ligen-Übersicht'!E5</f>
        <v>RBSG Königshardt 2</v>
      </c>
      <c r="D17" s="59"/>
    </row>
    <row r="18" spans="1:4" ht="20.100000000000001" customHeight="1" x14ac:dyDescent="0.2">
      <c r="A18" s="66">
        <v>3</v>
      </c>
      <c r="B18" s="61" t="str">
        <f>'Ligen-Übersicht'!E6</f>
        <v>RBSG Königshardt 1</v>
      </c>
      <c r="D18" s="59"/>
    </row>
    <row r="19" spans="1:4" ht="20.100000000000001" customHeight="1" x14ac:dyDescent="0.2">
      <c r="A19" s="66">
        <v>4</v>
      </c>
      <c r="B19" s="61" t="str">
        <f>'Ligen-Übersicht'!E7</f>
        <v>BSG Würselen 1</v>
      </c>
      <c r="D19" s="59"/>
    </row>
    <row r="20" spans="1:4" ht="20.100000000000001" customHeight="1" x14ac:dyDescent="0.2">
      <c r="A20" s="66">
        <v>5</v>
      </c>
      <c r="B20" s="61" t="str">
        <f>'Ligen-Übersicht'!E8</f>
        <v>BSG Herne 1</v>
      </c>
      <c r="D20" s="59"/>
    </row>
    <row r="21" spans="1:4" ht="20.100000000000001" customHeight="1" x14ac:dyDescent="0.2">
      <c r="A21" s="66">
        <v>6</v>
      </c>
      <c r="B21" s="61" t="str">
        <f>'Ligen-Übersicht'!E9</f>
        <v>BSG Nordwalde 1</v>
      </c>
      <c r="D21" s="59"/>
    </row>
    <row r="22" spans="1:4" ht="15" customHeight="1" x14ac:dyDescent="0.2">
      <c r="A22" s="66"/>
      <c r="B22" s="67"/>
      <c r="D22" s="59"/>
    </row>
    <row r="23" spans="1:4" ht="16.5" customHeight="1" x14ac:dyDescent="0.25">
      <c r="A23" s="262"/>
      <c r="B23" s="264"/>
      <c r="D23" s="59"/>
    </row>
    <row r="24" spans="1:4" ht="15" customHeight="1" x14ac:dyDescent="0.2">
      <c r="A24" s="238">
        <v>1</v>
      </c>
      <c r="B24" s="261"/>
      <c r="D24" s="59"/>
    </row>
    <row r="25" spans="1:4" ht="21" customHeight="1" x14ac:dyDescent="0.2">
      <c r="A25" s="327">
        <f>'Ligen-Übersicht'!$C$4</f>
        <v>44885</v>
      </c>
      <c r="B25" s="327"/>
      <c r="D25" s="59"/>
    </row>
    <row r="26" spans="1:4" ht="21" customHeight="1" x14ac:dyDescent="0.2">
      <c r="A26" s="263" t="s">
        <v>114</v>
      </c>
      <c r="B26" s="68" t="str">
        <f>'Ligen-Übersicht'!$E$4</f>
        <v>BSG Baesweiler 1</v>
      </c>
      <c r="D26" s="59"/>
    </row>
    <row r="27" spans="1:4" ht="18" customHeight="1" x14ac:dyDescent="0.2">
      <c r="A27" s="263" t="s">
        <v>115</v>
      </c>
      <c r="B27" s="265" t="str">
        <f>VLOOKUP('Ligen-Übersicht'!$E$4,'Ligen-Übersicht'!$Y$4:$Z$9,2,0)</f>
        <v>Kegelhal Socio, Terbruggen 7, 6471 JV Eygelshoven, Tel: +31  45535296 - NL</v>
      </c>
      <c r="D27" s="59"/>
    </row>
    <row r="28" spans="1:4" ht="18" customHeight="1" x14ac:dyDescent="0.2">
      <c r="A28" s="263" t="s">
        <v>116</v>
      </c>
      <c r="B28" s="69" t="str">
        <f>'Ligen-Übersicht'!$D$4</f>
        <v>10:00 Uhr</v>
      </c>
      <c r="D28" s="59"/>
    </row>
    <row r="29" spans="1:4" ht="18" customHeight="1" x14ac:dyDescent="0.2">
      <c r="A29" s="263" t="s">
        <v>117</v>
      </c>
      <c r="B29" s="263" t="s">
        <v>54</v>
      </c>
      <c r="D29" s="59"/>
    </row>
    <row r="30" spans="1:4" ht="18" customHeight="1" x14ac:dyDescent="0.2">
      <c r="A30" s="263" t="s">
        <v>112</v>
      </c>
      <c r="B30" s="266" t="s">
        <v>179</v>
      </c>
      <c r="D30" s="59"/>
    </row>
    <row r="31" spans="1:4" ht="18" customHeight="1" x14ac:dyDescent="0.2">
      <c r="A31" s="263" t="s">
        <v>119</v>
      </c>
      <c r="B31" s="70" t="str">
        <f>'Ligen-Übersicht'!$G$4&amp;" - "&amp;'Ligen-Übersicht'!$H$4&amp;" - "&amp;'Ligen-Übersicht'!$I$4&amp;" - "&amp;'Ligen-Übersicht'!$J$4&amp;" - "&amp;'Ligen-Übersicht'!$K$4&amp;" - "&amp;'Ligen-Übersicht'!$L$4</f>
        <v>1 - 4 - 2 - 3 - 6 - 5</v>
      </c>
      <c r="D31" s="59"/>
    </row>
    <row r="32" spans="1:4" ht="18" customHeight="1" x14ac:dyDescent="0.2">
      <c r="A32" s="263" t="s">
        <v>120</v>
      </c>
      <c r="B32" s="265" t="str">
        <f>'Ligen-Übersicht'!$F$4</f>
        <v>Frank Reimann</v>
      </c>
      <c r="D32" s="59"/>
    </row>
    <row r="33" spans="1:4" ht="18" customHeight="1" x14ac:dyDescent="0.2">
      <c r="A33" s="262"/>
      <c r="B33" s="261"/>
      <c r="D33" s="59"/>
    </row>
    <row r="34" spans="1:4" ht="21" customHeight="1" x14ac:dyDescent="0.2">
      <c r="A34" s="238">
        <v>2</v>
      </c>
      <c r="B34" s="261"/>
      <c r="D34" s="59"/>
    </row>
    <row r="35" spans="1:4" ht="21" customHeight="1" x14ac:dyDescent="0.2">
      <c r="A35" s="327">
        <f>'Ligen-Übersicht'!$C$5</f>
        <v>44891</v>
      </c>
      <c r="B35" s="327"/>
      <c r="D35" s="59"/>
    </row>
    <row r="36" spans="1:4" ht="21" customHeight="1" x14ac:dyDescent="0.2">
      <c r="A36" s="263" t="s">
        <v>114</v>
      </c>
      <c r="B36" s="68" t="str">
        <f>'Ligen-Übersicht'!$E$5</f>
        <v>RBSG Königshardt 2</v>
      </c>
      <c r="D36" s="59"/>
    </row>
    <row r="37" spans="1:4" ht="21" customHeight="1" x14ac:dyDescent="0.2">
      <c r="A37" s="263" t="s">
        <v>115</v>
      </c>
      <c r="B37" s="265" t="str">
        <f>VLOOKUP('Ligen-Übersicht'!$E$5,'Ligen-Übersicht'!$Y$4:$Z$9,2,0)</f>
        <v>Kegelzentrum Kamp-Lintfort, Moerser Str. 77, 47475 Kamp- Lintfort</v>
      </c>
      <c r="D37" s="59"/>
    </row>
    <row r="38" spans="1:4" ht="18" customHeight="1" x14ac:dyDescent="0.2">
      <c r="A38" s="263" t="s">
        <v>116</v>
      </c>
      <c r="B38" s="69" t="str">
        <f>'Ligen-Übersicht'!$D$5</f>
        <v>9:00 Uhr</v>
      </c>
      <c r="D38" s="59"/>
    </row>
    <row r="39" spans="1:4" ht="18" customHeight="1" x14ac:dyDescent="0.2">
      <c r="A39" s="263" t="s">
        <v>117</v>
      </c>
      <c r="B39" s="263" t="s">
        <v>54</v>
      </c>
      <c r="D39" s="59"/>
    </row>
    <row r="40" spans="1:4" ht="18" customHeight="1" x14ac:dyDescent="0.2">
      <c r="A40" s="263" t="s">
        <v>112</v>
      </c>
      <c r="B40" s="266" t="s">
        <v>179</v>
      </c>
      <c r="D40" s="59"/>
    </row>
    <row r="41" spans="1:4" ht="18" customHeight="1" x14ac:dyDescent="0.2">
      <c r="A41" s="263" t="s">
        <v>119</v>
      </c>
      <c r="B41" s="70" t="str">
        <f>'Ligen-Übersicht'!$G$5&amp;" - "&amp;'Ligen-Übersicht'!$H$5&amp;" - "&amp;'Ligen-Übersicht'!$I$5&amp;" - "&amp;'Ligen-Übersicht'!$J$5&amp;" - "&amp;'Ligen-Übersicht'!$K$5&amp;" - "&amp;'Ligen-Übersicht'!$L$5</f>
        <v>2 - 3 - 4 - 5 - 6 - 1</v>
      </c>
      <c r="D41" s="59"/>
    </row>
    <row r="42" spans="1:4" ht="18" customHeight="1" x14ac:dyDescent="0.2">
      <c r="A42" s="263" t="s">
        <v>120</v>
      </c>
      <c r="B42" s="265" t="str">
        <f>'Ligen-Übersicht'!$F$5</f>
        <v>Heinz Heising</v>
      </c>
      <c r="D42" s="59"/>
    </row>
    <row r="43" spans="1:4" ht="18.75" customHeight="1" x14ac:dyDescent="0.2">
      <c r="A43" s="62"/>
      <c r="B43" s="71"/>
      <c r="D43" s="59"/>
    </row>
    <row r="44" spans="1:4" ht="21" customHeight="1" x14ac:dyDescent="0.2">
      <c r="A44" s="238">
        <v>3</v>
      </c>
      <c r="B44" s="261"/>
      <c r="D44" s="59"/>
    </row>
    <row r="45" spans="1:4" ht="21" customHeight="1" x14ac:dyDescent="0.2">
      <c r="A45" s="327">
        <f>'Ligen-Übersicht'!$C$6</f>
        <v>44905</v>
      </c>
      <c r="B45" s="327"/>
      <c r="D45" s="59"/>
    </row>
    <row r="46" spans="1:4" ht="21" customHeight="1" x14ac:dyDescent="0.2">
      <c r="A46" s="263" t="s">
        <v>114</v>
      </c>
      <c r="B46" s="68" t="str">
        <f>'Ligen-Übersicht'!$E$6</f>
        <v>RBSG Königshardt 1</v>
      </c>
      <c r="D46" s="59"/>
    </row>
    <row r="47" spans="1:4" ht="18" customHeight="1" x14ac:dyDescent="0.2">
      <c r="A47" s="263" t="s">
        <v>115</v>
      </c>
      <c r="B47" s="265" t="str">
        <f>VLOOKUP('Ligen-Übersicht'!$E$6,'Ligen-Übersicht'!$Y$4:$Z$9,2,0)</f>
        <v>Kegelzentrum Kamp-Lintfort, Moerser Str. 77, 47475 Kamp- Lintfort</v>
      </c>
      <c r="D47" s="59"/>
    </row>
    <row r="48" spans="1:4" ht="18" customHeight="1" x14ac:dyDescent="0.2">
      <c r="A48" s="263" t="s">
        <v>116</v>
      </c>
      <c r="B48" s="69" t="str">
        <f>'Ligen-Übersicht'!$D$6</f>
        <v>9:00 Uhr</v>
      </c>
      <c r="D48" s="59"/>
    </row>
    <row r="49" spans="1:4" ht="18" customHeight="1" x14ac:dyDescent="0.2">
      <c r="A49" s="263" t="s">
        <v>117</v>
      </c>
      <c r="B49" s="263" t="s">
        <v>54</v>
      </c>
      <c r="D49" s="59"/>
    </row>
    <row r="50" spans="1:4" ht="18" customHeight="1" x14ac:dyDescent="0.2">
      <c r="A50" s="263" t="s">
        <v>112</v>
      </c>
      <c r="B50" s="266" t="s">
        <v>179</v>
      </c>
      <c r="D50" s="59"/>
    </row>
    <row r="51" spans="1:4" ht="18" customHeight="1" x14ac:dyDescent="0.2">
      <c r="A51" s="263" t="s">
        <v>119</v>
      </c>
      <c r="B51" s="70" t="str">
        <f>'Ligen-Übersicht'!$G$6&amp;" - "&amp;'Ligen-Übersicht'!$H$6&amp;" - "&amp;'Ligen-Übersicht'!$I$6&amp;" - "&amp;'Ligen-Übersicht'!$J$6&amp;" - "&amp;'Ligen-Übersicht'!$K$6&amp;" - "&amp;'Ligen-Übersicht'!$L$6</f>
        <v>3 - 2 - 5 - 4 - 1 - 6</v>
      </c>
      <c r="D51" s="59"/>
    </row>
    <row r="52" spans="1:4" ht="18" customHeight="1" x14ac:dyDescent="0.2">
      <c r="A52" s="263" t="s">
        <v>120</v>
      </c>
      <c r="B52" s="265" t="str">
        <f>'Ligen-Übersicht'!$F$6</f>
        <v>Heinz Heising</v>
      </c>
      <c r="D52" s="59"/>
    </row>
    <row r="53" spans="1:4" ht="18" customHeight="1" x14ac:dyDescent="0.2">
      <c r="A53" s="72"/>
      <c r="B53" s="261"/>
      <c r="D53" s="59"/>
    </row>
    <row r="54" spans="1:4" s="258" customFormat="1" ht="15" customHeight="1" x14ac:dyDescent="0.2">
      <c r="A54" s="238">
        <v>4</v>
      </c>
      <c r="B54" s="261"/>
      <c r="C54" s="58"/>
      <c r="D54" s="59"/>
    </row>
    <row r="55" spans="1:4" s="258" customFormat="1" ht="21" customHeight="1" x14ac:dyDescent="0.2">
      <c r="A55" s="327">
        <f>'Ligen-Übersicht'!$C$7</f>
        <v>44954</v>
      </c>
      <c r="B55" s="327"/>
      <c r="C55" s="58"/>
      <c r="D55" s="59"/>
    </row>
    <row r="56" spans="1:4" s="258" customFormat="1" ht="21" customHeight="1" x14ac:dyDescent="0.2">
      <c r="A56" s="263" t="s">
        <v>114</v>
      </c>
      <c r="B56" s="68" t="str">
        <f>'Ligen-Übersicht'!$E$7</f>
        <v>BSG Würselen 1</v>
      </c>
      <c r="C56" s="58"/>
      <c r="D56" s="59"/>
    </row>
    <row r="57" spans="1:4" s="258" customFormat="1" ht="18" customHeight="1" x14ac:dyDescent="0.2">
      <c r="A57" s="263" t="s">
        <v>115</v>
      </c>
      <c r="B57" s="265" t="str">
        <f>VLOOKUP('Ligen-Übersicht'!$E$7,'Ligen-Übersicht'!$Y$4:$Z$9,2,0)</f>
        <v>Kegelsportanlage „Kurt Bornhoff Sportpark“,  Hans-Schaeven-Weg 3, 50226 Frechen</v>
      </c>
      <c r="C57" s="58"/>
      <c r="D57" s="59"/>
    </row>
    <row r="58" spans="1:4" s="258" customFormat="1" ht="18" customHeight="1" x14ac:dyDescent="0.2">
      <c r="A58" s="263" t="s">
        <v>116</v>
      </c>
      <c r="B58" s="69" t="str">
        <f>'Ligen-Übersicht'!$D$7</f>
        <v>9:00 Uhr</v>
      </c>
      <c r="C58" s="58"/>
      <c r="D58" s="59"/>
    </row>
    <row r="59" spans="1:4" s="258" customFormat="1" ht="18" customHeight="1" x14ac:dyDescent="0.2">
      <c r="A59" s="263" t="s">
        <v>117</v>
      </c>
      <c r="B59" s="263" t="s">
        <v>70</v>
      </c>
      <c r="C59" s="58"/>
      <c r="D59" s="59"/>
    </row>
    <row r="60" spans="1:4" s="258" customFormat="1" ht="18" customHeight="1" x14ac:dyDescent="0.2">
      <c r="A60" s="263" t="s">
        <v>112</v>
      </c>
      <c r="B60" s="266" t="s">
        <v>179</v>
      </c>
      <c r="C60" s="58"/>
      <c r="D60" s="59"/>
    </row>
    <row r="61" spans="1:4" s="258" customFormat="1" ht="18" customHeight="1" x14ac:dyDescent="0.2">
      <c r="A61" s="263" t="s">
        <v>119</v>
      </c>
      <c r="B61" s="70" t="str">
        <f>'Ligen-Übersicht'!$G$7&amp;" - "&amp;'Ligen-Übersicht'!$H$7&amp;" - "&amp;'Ligen-Übersicht'!$I$7&amp;" - "&amp;'Ligen-Übersicht'!$J$7&amp;" - "&amp;'Ligen-Übersicht'!$K$7&amp;" - "&amp;'Ligen-Übersicht'!$L$7</f>
        <v>4 - 1 - 5 - 6 - 3 - 2</v>
      </c>
      <c r="C61" s="58"/>
      <c r="D61" s="59"/>
    </row>
    <row r="62" spans="1:4" s="258" customFormat="1" ht="18" customHeight="1" x14ac:dyDescent="0.2">
      <c r="A62" s="263" t="s">
        <v>120</v>
      </c>
      <c r="B62" s="265" t="str">
        <f>'Ligen-Übersicht'!$F$7</f>
        <v>Frank Reimann</v>
      </c>
      <c r="C62" s="58"/>
      <c r="D62" s="59"/>
    </row>
    <row r="63" spans="1:4" s="258" customFormat="1" ht="18" customHeight="1" x14ac:dyDescent="0.2">
      <c r="A63" s="72"/>
      <c r="B63" s="261"/>
      <c r="C63" s="58"/>
      <c r="D63" s="59"/>
    </row>
    <row r="64" spans="1:4" s="258" customFormat="1" ht="15" customHeight="1" x14ac:dyDescent="0.2">
      <c r="A64" s="238">
        <v>5</v>
      </c>
      <c r="B64" s="261"/>
      <c r="C64" s="58"/>
      <c r="D64" s="59"/>
    </row>
    <row r="65" spans="1:8" s="258" customFormat="1" ht="21" customHeight="1" x14ac:dyDescent="0.2">
      <c r="A65" s="327">
        <f>'Ligen-Übersicht'!$C$8</f>
        <v>44968</v>
      </c>
      <c r="B65" s="327"/>
      <c r="C65" s="58"/>
      <c r="D65" s="59"/>
    </row>
    <row r="66" spans="1:8" s="258" customFormat="1" ht="21" customHeight="1" x14ac:dyDescent="0.2">
      <c r="A66" s="263" t="s">
        <v>114</v>
      </c>
      <c r="B66" s="68" t="str">
        <f>'Ligen-Übersicht'!$E$8</f>
        <v>BSG Herne 1</v>
      </c>
      <c r="C66" s="58"/>
      <c r="D66" s="59"/>
    </row>
    <row r="67" spans="1:8" s="258" customFormat="1" ht="22.5" customHeight="1" x14ac:dyDescent="0.2">
      <c r="A67" s="263" t="s">
        <v>115</v>
      </c>
      <c r="B67" s="265" t="str">
        <f>VLOOKUP('Ligen-Übersicht'!$E$8,'Ligen-Übersicht'!$Y$4:$Z$9,2,0)</f>
        <v>Sporthalle Wanne-Süd, Im Sportpark  20, 44652 Herne</v>
      </c>
      <c r="C67" s="58"/>
      <c r="D67" s="59"/>
    </row>
    <row r="68" spans="1:8" s="258" customFormat="1" ht="18" customHeight="1" x14ac:dyDescent="0.2">
      <c r="A68" s="263" t="s">
        <v>116</v>
      </c>
      <c r="B68" s="69" t="str">
        <f>'Ligen-Übersicht'!$D$8</f>
        <v>9:00 Uhr</v>
      </c>
      <c r="C68" s="58"/>
      <c r="D68" s="59"/>
    </row>
    <row r="69" spans="1:8" s="258" customFormat="1" ht="18" customHeight="1" x14ac:dyDescent="0.2">
      <c r="A69" s="263" t="s">
        <v>117</v>
      </c>
      <c r="B69" s="263" t="s">
        <v>54</v>
      </c>
      <c r="C69" s="58"/>
      <c r="D69" s="59"/>
    </row>
    <row r="70" spans="1:8" s="258" customFormat="1" ht="18" customHeight="1" x14ac:dyDescent="0.2">
      <c r="A70" s="263" t="s">
        <v>112</v>
      </c>
      <c r="B70" s="266" t="s">
        <v>179</v>
      </c>
      <c r="C70" s="58"/>
      <c r="D70" s="59"/>
    </row>
    <row r="71" spans="1:8" s="258" customFormat="1" ht="18" customHeight="1" x14ac:dyDescent="0.2">
      <c r="A71" s="263" t="s">
        <v>119</v>
      </c>
      <c r="B71" s="70" t="str">
        <f>'Ligen-Übersicht'!$G$8&amp;" - "&amp;'Ligen-Übersicht'!$H$8&amp;" - "&amp;'Ligen-Übersicht'!$I$8&amp;" - "&amp;'Ligen-Übersicht'!$J$8&amp;" - "&amp;'Ligen-Übersicht'!$K$8&amp;" - "&amp;'Ligen-Übersicht'!$L$8</f>
        <v>5 - 3 - 2 - 6 - 1 - 4</v>
      </c>
      <c r="C71" s="58"/>
      <c r="D71" s="59"/>
      <c r="H71" s="74"/>
    </row>
    <row r="72" spans="1:8" s="258" customFormat="1" ht="18" customHeight="1" x14ac:dyDescent="0.2">
      <c r="A72" s="263" t="s">
        <v>120</v>
      </c>
      <c r="B72" s="265" t="str">
        <f>'Ligen-Übersicht'!$F$8</f>
        <v>Heinz Heising</v>
      </c>
      <c r="C72" s="58"/>
      <c r="D72" s="59"/>
    </row>
    <row r="73" spans="1:8" s="258" customFormat="1" ht="18" customHeight="1" x14ac:dyDescent="0.2">
      <c r="A73" s="72"/>
      <c r="B73" s="261"/>
      <c r="C73" s="58"/>
      <c r="D73" s="59"/>
    </row>
    <row r="74" spans="1:8" s="258" customFormat="1" ht="15" customHeight="1" x14ac:dyDescent="0.2">
      <c r="A74" s="238">
        <v>6</v>
      </c>
      <c r="B74" s="261"/>
      <c r="C74" s="58"/>
      <c r="D74" s="59"/>
    </row>
    <row r="75" spans="1:8" s="258" customFormat="1" ht="21" customHeight="1" x14ac:dyDescent="0.2">
      <c r="A75" s="327">
        <f>'Ligen-Übersicht'!$C$9</f>
        <v>44975</v>
      </c>
      <c r="B75" s="327"/>
      <c r="C75" s="58"/>
      <c r="D75" s="59"/>
    </row>
    <row r="76" spans="1:8" s="258" customFormat="1" ht="21" customHeight="1" x14ac:dyDescent="0.2">
      <c r="A76" s="263" t="s">
        <v>114</v>
      </c>
      <c r="B76" s="68" t="str">
        <f>'Ligen-Übersicht'!$E$9</f>
        <v>BSG Nordwalde 1</v>
      </c>
      <c r="C76" s="58"/>
      <c r="D76" s="59"/>
    </row>
    <row r="77" spans="1:8" s="258" customFormat="1" ht="22.5" customHeight="1" x14ac:dyDescent="0.2">
      <c r="A77" s="263" t="s">
        <v>115</v>
      </c>
      <c r="B77" s="265" t="str">
        <f>VLOOKUP('Ligen-Übersicht'!$E$9,'Ligen-Übersicht'!$Y$4:$Z$9,2,0)</f>
        <v>Kegelanlage des SC Reckenfeld, Wittlerdamm 42, 48268 Greven/Reckenfeld</v>
      </c>
      <c r="C77" s="58"/>
      <c r="D77" s="59"/>
    </row>
    <row r="78" spans="1:8" s="258" customFormat="1" ht="18" customHeight="1" x14ac:dyDescent="0.2">
      <c r="A78" s="263" t="s">
        <v>116</v>
      </c>
      <c r="B78" s="69" t="str">
        <f>'Ligen-Übersicht'!$D$9</f>
        <v>9:00 Uhr</v>
      </c>
      <c r="C78" s="58"/>
      <c r="D78" s="59"/>
    </row>
    <row r="79" spans="1:8" s="258" customFormat="1" ht="18" customHeight="1" x14ac:dyDescent="0.2">
      <c r="A79" s="263" t="s">
        <v>117</v>
      </c>
      <c r="B79" s="263" t="s">
        <v>54</v>
      </c>
      <c r="C79" s="58"/>
      <c r="D79" s="59"/>
    </row>
    <row r="80" spans="1:8" s="258" customFormat="1" ht="18" customHeight="1" x14ac:dyDescent="0.2">
      <c r="A80" s="263" t="s">
        <v>112</v>
      </c>
      <c r="B80" s="266" t="s">
        <v>179</v>
      </c>
      <c r="C80" s="58"/>
      <c r="D80" s="59"/>
    </row>
    <row r="81" spans="1:8" s="258" customFormat="1" ht="18" customHeight="1" x14ac:dyDescent="0.2">
      <c r="A81" s="263" t="s">
        <v>119</v>
      </c>
      <c r="B81" s="70" t="str">
        <f>'Ligen-Übersicht'!$G$9&amp;" - "&amp;'Ligen-Übersicht'!$H$9&amp;" - "&amp;'Ligen-Übersicht'!$I$9&amp;" - "&amp;'Ligen-Übersicht'!$J$9&amp;" - "&amp;'Ligen-Übersicht'!$K$9&amp;" - "&amp;'Ligen-Übersicht'!$L$9</f>
        <v>6 - 5 - 3 - 2 - 4 - 1</v>
      </c>
      <c r="C81" s="58"/>
      <c r="D81" s="59"/>
      <c r="H81" s="74"/>
    </row>
    <row r="82" spans="1:8" s="258" customFormat="1" ht="18" customHeight="1" x14ac:dyDescent="0.2">
      <c r="A82" s="263" t="s">
        <v>120</v>
      </c>
      <c r="B82" s="265" t="str">
        <f>'Ligen-Übersicht'!$F$9</f>
        <v>Ewald Pferdekamp</v>
      </c>
      <c r="C82" s="58"/>
      <c r="D82" s="59"/>
    </row>
    <row r="83" spans="1:8" s="258" customFormat="1" ht="18" customHeight="1" x14ac:dyDescent="0.2">
      <c r="A83" s="72"/>
      <c r="B83" s="261"/>
      <c r="C83" s="58"/>
      <c r="D83" s="59"/>
    </row>
    <row r="84" spans="1:8" ht="21" customHeight="1" x14ac:dyDescent="0.2">
      <c r="A84" s="70" t="s">
        <v>125</v>
      </c>
      <c r="B84" s="263"/>
      <c r="D84" s="59"/>
    </row>
    <row r="85" spans="1:8" ht="21" customHeight="1" x14ac:dyDescent="0.2">
      <c r="A85" s="62" t="s">
        <v>183</v>
      </c>
      <c r="B85" s="263"/>
      <c r="D85" s="59"/>
    </row>
    <row r="86" spans="1:8" ht="21" customHeight="1" x14ac:dyDescent="0.2">
      <c r="A86" s="62"/>
      <c r="B86" s="263"/>
    </row>
    <row r="87" spans="1:8" ht="21" customHeight="1" x14ac:dyDescent="0.2">
      <c r="A87" s="263"/>
      <c r="B87" s="75"/>
    </row>
    <row r="88" spans="1:8" ht="21" customHeight="1" x14ac:dyDescent="0.2">
      <c r="A88" s="76"/>
      <c r="B88" s="77"/>
    </row>
    <row r="89" spans="1:8" ht="21" customHeight="1" x14ac:dyDescent="0.2">
      <c r="A89" s="284"/>
      <c r="B89" s="76"/>
    </row>
    <row r="90" spans="1:8" ht="21" customHeight="1" x14ac:dyDescent="0.2">
      <c r="A90" s="285"/>
      <c r="B90" s="76"/>
    </row>
    <row r="91" spans="1:8" ht="21" customHeight="1" x14ac:dyDescent="0.2">
      <c r="A91" s="285"/>
      <c r="B91" s="76"/>
    </row>
    <row r="92" spans="1:8" ht="21" customHeight="1" x14ac:dyDescent="0.2">
      <c r="A92" s="76"/>
      <c r="B92" s="76"/>
    </row>
    <row r="93" spans="1:8" ht="21" customHeight="1" x14ac:dyDescent="0.2">
      <c r="A93" s="76"/>
      <c r="B93" s="76"/>
      <c r="C93" s="268"/>
      <c r="D93" s="268"/>
    </row>
    <row r="94" spans="1:8" ht="21" customHeight="1" x14ac:dyDescent="0.2">
      <c r="A94" s="76"/>
      <c r="B94" s="76"/>
      <c r="C94" s="268"/>
      <c r="D94" s="261"/>
    </row>
    <row r="95" spans="1:8" ht="21" customHeight="1" x14ac:dyDescent="0.2">
      <c r="C95" s="268"/>
      <c r="D95" s="261"/>
    </row>
    <row r="96" spans="1:8" ht="21" customHeight="1" x14ac:dyDescent="0.2">
      <c r="C96" s="268"/>
      <c r="D96" s="261"/>
    </row>
    <row r="97" spans="3:4" ht="21" customHeight="1" x14ac:dyDescent="0.2">
      <c r="C97" s="268"/>
      <c r="D97" s="261"/>
    </row>
    <row r="98" spans="3:4" ht="21" customHeight="1" x14ac:dyDescent="0.2">
      <c r="C98" s="268"/>
      <c r="D98" s="261"/>
    </row>
    <row r="99" spans="3:4" ht="21" customHeight="1" x14ac:dyDescent="0.2">
      <c r="C99" s="268"/>
      <c r="D99" s="261"/>
    </row>
    <row r="100" spans="3:4" ht="21" customHeight="1" x14ac:dyDescent="0.2">
      <c r="C100" s="268"/>
      <c r="D100" s="261"/>
    </row>
    <row r="101" spans="3:4" ht="21" customHeight="1" x14ac:dyDescent="0.2">
      <c r="C101" s="268"/>
      <c r="D101" s="261"/>
    </row>
    <row r="102" spans="3:4" ht="21" customHeight="1" x14ac:dyDescent="0.2">
      <c r="C102" s="268"/>
      <c r="D102" s="261"/>
    </row>
    <row r="103" spans="3:4" ht="21" customHeight="1" x14ac:dyDescent="0.2">
      <c r="C103" s="268"/>
      <c r="D103" s="261"/>
    </row>
    <row r="104" spans="3:4" ht="21" customHeight="1" x14ac:dyDescent="0.2">
      <c r="C104" s="268"/>
      <c r="D104" s="261"/>
    </row>
    <row r="105" spans="3:4" ht="21" customHeight="1" x14ac:dyDescent="0.2">
      <c r="C105" s="268"/>
      <c r="D105" s="261"/>
    </row>
    <row r="106" spans="3:4" ht="21" customHeight="1" x14ac:dyDescent="0.2">
      <c r="C106" s="268"/>
      <c r="D106" s="261"/>
    </row>
    <row r="107" spans="3:4" ht="21" customHeight="1" x14ac:dyDescent="0.2">
      <c r="C107" s="268"/>
      <c r="D107" s="261"/>
    </row>
    <row r="108" spans="3:4" ht="21" customHeight="1" x14ac:dyDescent="0.2">
      <c r="C108" s="268"/>
      <c r="D108" s="261"/>
    </row>
    <row r="109" spans="3:4" ht="21" customHeight="1" x14ac:dyDescent="0.2">
      <c r="C109" s="268"/>
      <c r="D109" s="261"/>
    </row>
    <row r="110" spans="3:4" ht="21" customHeight="1" x14ac:dyDescent="0.2">
      <c r="C110" s="268"/>
      <c r="D110" s="261"/>
    </row>
    <row r="111" spans="3:4" ht="21" customHeight="1" x14ac:dyDescent="0.2">
      <c r="C111" s="268"/>
      <c r="D111" s="261"/>
    </row>
    <row r="112" spans="3:4" ht="21" customHeight="1" x14ac:dyDescent="0.2">
      <c r="C112" s="268"/>
      <c r="D112" s="261"/>
    </row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</sheetData>
  <sheetProtection selectLockedCells="1"/>
  <sortState ref="H2:J7">
    <sortCondition ref="H2:H7"/>
  </sortState>
  <mergeCells count="6">
    <mergeCell ref="A65:B65"/>
    <mergeCell ref="A75:B75"/>
    <mergeCell ref="A25:B25"/>
    <mergeCell ref="A35:B35"/>
    <mergeCell ref="A45:B45"/>
    <mergeCell ref="A55:B55"/>
  </mergeCells>
  <printOptions horizontalCentered="1"/>
  <pageMargins left="0.31496062992125984" right="0" top="0.39370078740157483" bottom="0" header="0.51181102362204722" footer="0.51181102362204722"/>
  <pageSetup paperSize="9" orientation="portrait" horizontalDpi="4294967294" verticalDpi="300" r:id="rId1"/>
  <headerFooter alignWithMargins="0"/>
  <rowBreaks count="1" manualBreakCount="1">
    <brk id="43" max="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52"/>
  <sheetViews>
    <sheetView showGridLines="0" workbookViewId="0">
      <selection activeCell="F2" sqref="F2:H2"/>
    </sheetView>
  </sheetViews>
  <sheetFormatPr baseColWidth="10" defaultColWidth="11.42578125" defaultRowHeight="15" x14ac:dyDescent="0.25"/>
  <cols>
    <col min="1" max="1" width="1.42578125" style="78" customWidth="1"/>
    <col min="2" max="2" width="8.7109375" style="78" customWidth="1"/>
    <col min="3" max="3" width="10.140625" style="78" customWidth="1"/>
    <col min="4" max="6" width="9.7109375" style="78" customWidth="1"/>
    <col min="7" max="7" width="3.42578125" style="82" customWidth="1"/>
    <col min="8" max="8" width="8.7109375" style="78" customWidth="1"/>
    <col min="9" max="9" width="10.140625" style="78" customWidth="1"/>
    <col min="10" max="12" width="9.7109375" style="78" customWidth="1"/>
    <col min="13" max="13" width="1.42578125" style="78" customWidth="1"/>
    <col min="14" max="14" width="11.42578125" style="78"/>
    <col min="15" max="15" width="5" customWidth="1"/>
    <col min="16" max="16" width="13.7109375" customWidth="1"/>
    <col min="17" max="17" width="16" customWidth="1"/>
    <col min="18" max="18" width="31.7109375" customWidth="1"/>
    <col min="19" max="28" width="5.5703125" customWidth="1"/>
    <col min="52" max="16384" width="11.42578125" style="78"/>
  </cols>
  <sheetData>
    <row r="1" spans="2:14" ht="66.75" customHeight="1" x14ac:dyDescent="0.25">
      <c r="B1" s="348"/>
      <c r="C1" s="348"/>
      <c r="D1" s="349" t="str">
        <f>"Rundenspiele "&amp;'Ligen-Übersicht'!$E$1&amp;CHAR(10)&amp;"Landesliga Herren -  Startzeiten"</f>
        <v>Rundenspiele 2022 / 2023
Landesliga Herren -  Startzeiten</v>
      </c>
      <c r="E1" s="350"/>
      <c r="F1" s="350"/>
      <c r="G1" s="350"/>
      <c r="H1" s="350"/>
      <c r="I1" s="350"/>
      <c r="J1" s="350"/>
      <c r="K1" s="350"/>
      <c r="L1" s="350"/>
      <c r="N1" s="79"/>
    </row>
    <row r="2" spans="2:14" ht="14.25" customHeight="1" x14ac:dyDescent="0.25">
      <c r="F2" s="331">
        <f>'LL-Herren-Termine'!B8</f>
        <v>44821</v>
      </c>
      <c r="G2" s="331"/>
      <c r="H2" s="331"/>
      <c r="N2" s="79"/>
    </row>
    <row r="3" spans="2:14" ht="4.9000000000000004" customHeight="1" thickBot="1" x14ac:dyDescent="0.3">
      <c r="N3" s="79"/>
    </row>
    <row r="4" spans="2:14" ht="13.5" customHeight="1" x14ac:dyDescent="0.25">
      <c r="B4" s="338" t="s">
        <v>126</v>
      </c>
      <c r="C4" s="84" t="s">
        <v>128</v>
      </c>
      <c r="D4" s="341" t="str">
        <f>'Ligen-Übersicht'!$E$4</f>
        <v>BSG Baesweiler 1</v>
      </c>
      <c r="E4" s="341"/>
      <c r="F4" s="342"/>
      <c r="G4" s="83"/>
      <c r="H4" s="338" t="s">
        <v>127</v>
      </c>
      <c r="I4" s="84"/>
      <c r="J4" s="341" t="str">
        <f>'Ligen-Übersicht'!$E$5</f>
        <v>RBSG Königshardt 2</v>
      </c>
      <c r="K4" s="341"/>
      <c r="L4" s="342"/>
      <c r="N4" s="79"/>
    </row>
    <row r="5" spans="2:14" ht="13.5" customHeight="1" x14ac:dyDescent="0.25">
      <c r="B5" s="339"/>
      <c r="C5" s="253">
        <f>'Ligen-Übersicht'!$C$4</f>
        <v>44885</v>
      </c>
      <c r="D5" s="343"/>
      <c r="E5" s="343"/>
      <c r="F5" s="344"/>
      <c r="G5" s="83"/>
      <c r="H5" s="339"/>
      <c r="I5" s="167">
        <f>'Ligen-Übersicht'!$C$5</f>
        <v>44891</v>
      </c>
      <c r="J5" s="343"/>
      <c r="K5" s="343"/>
      <c r="L5" s="344"/>
      <c r="N5" s="79"/>
    </row>
    <row r="6" spans="2:14" ht="13.5" customHeight="1" thickBot="1" x14ac:dyDescent="0.3">
      <c r="B6" s="340"/>
      <c r="C6" s="254"/>
      <c r="D6" s="345"/>
      <c r="E6" s="345"/>
      <c r="F6" s="346"/>
      <c r="G6" s="83"/>
      <c r="H6" s="340"/>
      <c r="I6" s="86"/>
      <c r="J6" s="345"/>
      <c r="K6" s="345"/>
      <c r="L6" s="346"/>
      <c r="N6" s="79"/>
    </row>
    <row r="7" spans="2:14" ht="18" customHeight="1" thickBot="1" x14ac:dyDescent="0.3">
      <c r="B7" s="87" t="s">
        <v>129</v>
      </c>
      <c r="C7" s="87" t="s">
        <v>130</v>
      </c>
      <c r="D7" s="87" t="s">
        <v>131</v>
      </c>
      <c r="E7" s="87" t="s">
        <v>132</v>
      </c>
      <c r="F7" s="87" t="s">
        <v>133</v>
      </c>
      <c r="G7" s="83"/>
      <c r="H7" s="87" t="s">
        <v>129</v>
      </c>
      <c r="I7" s="87" t="s">
        <v>130</v>
      </c>
      <c r="J7" s="87" t="s">
        <v>131</v>
      </c>
      <c r="K7" s="87" t="s">
        <v>132</v>
      </c>
      <c r="L7" s="87" t="s">
        <v>133</v>
      </c>
      <c r="N7" s="79"/>
    </row>
    <row r="8" spans="2:14" ht="18" customHeight="1" x14ac:dyDescent="0.25">
      <c r="B8" s="88">
        <v>0.41666666666666669</v>
      </c>
      <c r="C8" s="332" t="str">
        <f>VLOOKUP('Ligen-Übersicht'!$G$4,'Ligen-Übersicht'!$B$4:$E$9,4)</f>
        <v>BSG Baesweiler 1</v>
      </c>
      <c r="D8" s="333"/>
      <c r="E8" s="333"/>
      <c r="F8" s="333"/>
      <c r="G8" s="83"/>
      <c r="H8" s="88">
        <v>0.375</v>
      </c>
      <c r="I8" s="332" t="str">
        <f>VLOOKUP('Ligen-Übersicht'!$G$5,'Ligen-Übersicht'!$B$4:$E$9,4)</f>
        <v>RBSG Königshardt 2</v>
      </c>
      <c r="J8" s="333"/>
      <c r="K8" s="333"/>
      <c r="L8" s="333"/>
      <c r="N8" s="79"/>
    </row>
    <row r="9" spans="2:14" ht="18" customHeight="1" x14ac:dyDescent="0.25">
      <c r="B9" s="91">
        <v>0.44791666666666669</v>
      </c>
      <c r="C9" s="334" t="str">
        <f>VLOOKUP('Ligen-Übersicht'!$G$4,'Ligen-Übersicht'!$B$4:$E$9,4)</f>
        <v>BSG Baesweiler 1</v>
      </c>
      <c r="D9" s="335"/>
      <c r="E9" s="336" t="str">
        <f>VLOOKUP('Ligen-Übersicht'!$H$4,'Ligen-Übersicht'!$B$4:$E$9,4)</f>
        <v>BSG Würselen 1</v>
      </c>
      <c r="F9" s="337"/>
      <c r="G9" s="83"/>
      <c r="H9" s="91">
        <v>0.40625</v>
      </c>
      <c r="I9" s="334" t="str">
        <f>VLOOKUP('Ligen-Übersicht'!$G$5,'Ligen-Übersicht'!$B$4:$E$9,4)</f>
        <v>RBSG Königshardt 2</v>
      </c>
      <c r="J9" s="335"/>
      <c r="K9" s="336" t="str">
        <f>VLOOKUP('Ligen-Übersicht'!$H$5,'Ligen-Übersicht'!$B$4:$E$9,4)</f>
        <v>RBSG Königshardt 1</v>
      </c>
      <c r="L9" s="337"/>
      <c r="N9" s="79"/>
    </row>
    <row r="10" spans="2:14" ht="18" customHeight="1" x14ac:dyDescent="0.25">
      <c r="B10" s="91">
        <v>0.47916666666666669</v>
      </c>
      <c r="C10" s="328" t="str">
        <f>VLOOKUP('Ligen-Übersicht'!$H$4,'Ligen-Übersicht'!$B$4:$E$9,4)</f>
        <v>BSG Würselen 1</v>
      </c>
      <c r="D10" s="329"/>
      <c r="E10" s="329"/>
      <c r="F10" s="329"/>
      <c r="G10" s="83"/>
      <c r="H10" s="91">
        <v>0.4375</v>
      </c>
      <c r="I10" s="328" t="str">
        <f>VLOOKUP('Ligen-Übersicht'!$H$5,'Ligen-Übersicht'!$B$4:$E$9,4)</f>
        <v>RBSG Königshardt 1</v>
      </c>
      <c r="J10" s="329"/>
      <c r="K10" s="329"/>
      <c r="L10" s="329"/>
      <c r="N10" s="79"/>
    </row>
    <row r="11" spans="2:14" ht="18" customHeight="1" x14ac:dyDescent="0.25">
      <c r="B11" s="91">
        <v>0.51041666666666663</v>
      </c>
      <c r="C11" s="332" t="str">
        <f>VLOOKUP('Ligen-Übersicht'!$I$4,'Ligen-Übersicht'!$B$4:$E$9,4)</f>
        <v>RBSG Königshardt 2</v>
      </c>
      <c r="D11" s="333"/>
      <c r="E11" s="333"/>
      <c r="F11" s="333"/>
      <c r="G11" s="83"/>
      <c r="H11" s="91">
        <v>0.46875</v>
      </c>
      <c r="I11" s="332" t="str">
        <f>VLOOKUP('Ligen-Übersicht'!$I$5,'Ligen-Übersicht'!$B$4:$E$9,4)</f>
        <v>BSG Würselen 1</v>
      </c>
      <c r="J11" s="333"/>
      <c r="K11" s="333"/>
      <c r="L11" s="333"/>
      <c r="N11" s="79"/>
    </row>
    <row r="12" spans="2:14" ht="18" customHeight="1" x14ac:dyDescent="0.25">
      <c r="B12" s="91">
        <v>0.54166666666666663</v>
      </c>
      <c r="C12" s="334" t="str">
        <f>VLOOKUP('Ligen-Übersicht'!$I$4,'Ligen-Übersicht'!$B$4:$E$9,4)</f>
        <v>RBSG Königshardt 2</v>
      </c>
      <c r="D12" s="335"/>
      <c r="E12" s="336" t="str">
        <f>VLOOKUP('Ligen-Übersicht'!$J$4,'Ligen-Übersicht'!$B$4:$E$9,4)</f>
        <v>RBSG Königshardt 1</v>
      </c>
      <c r="F12" s="337"/>
      <c r="G12" s="83"/>
      <c r="H12" s="91">
        <v>0.5</v>
      </c>
      <c r="I12" s="334" t="str">
        <f>VLOOKUP('Ligen-Übersicht'!$I$5,'Ligen-Übersicht'!$B$4:$E$9,4)</f>
        <v>BSG Würselen 1</v>
      </c>
      <c r="J12" s="335"/>
      <c r="K12" s="336" t="str">
        <f>VLOOKUP('Ligen-Übersicht'!$J$5,'Ligen-Übersicht'!$B$4:$E$9,4)</f>
        <v>BSG Herne 1</v>
      </c>
      <c r="L12" s="337"/>
      <c r="N12" s="79"/>
    </row>
    <row r="13" spans="2:14" ht="18" customHeight="1" x14ac:dyDescent="0.25">
      <c r="B13" s="91">
        <v>0.57291666666666663</v>
      </c>
      <c r="C13" s="328" t="str">
        <f>VLOOKUP('Ligen-Übersicht'!$J$4,'Ligen-Übersicht'!$B$4:$E$9,4)</f>
        <v>RBSG Königshardt 1</v>
      </c>
      <c r="D13" s="329"/>
      <c r="E13" s="329"/>
      <c r="F13" s="329"/>
      <c r="G13" s="83"/>
      <c r="H13" s="91">
        <v>0.53125</v>
      </c>
      <c r="I13" s="328" t="str">
        <f>VLOOKUP('Ligen-Übersicht'!$J$5,'Ligen-Übersicht'!$B$4:$E$9,4)</f>
        <v>BSG Herne 1</v>
      </c>
      <c r="J13" s="329"/>
      <c r="K13" s="329"/>
      <c r="L13" s="329"/>
      <c r="N13" s="79"/>
    </row>
    <row r="14" spans="2:14" ht="18" customHeight="1" x14ac:dyDescent="0.25">
      <c r="B14" s="91">
        <v>0.60416666666666663</v>
      </c>
      <c r="C14" s="332" t="str">
        <f>VLOOKUP('Ligen-Übersicht'!$K$4,'Ligen-Übersicht'!$B$4:$E$9,4)</f>
        <v>BSG Nordwalde 1</v>
      </c>
      <c r="D14" s="333"/>
      <c r="E14" s="333"/>
      <c r="F14" s="333"/>
      <c r="G14" s="83"/>
      <c r="H14" s="91">
        <v>0.5625</v>
      </c>
      <c r="I14" s="332" t="str">
        <f>VLOOKUP('Ligen-Übersicht'!$K$5,'Ligen-Übersicht'!$B$4:$E$9,4)</f>
        <v>BSG Nordwalde 1</v>
      </c>
      <c r="J14" s="333"/>
      <c r="K14" s="333"/>
      <c r="L14" s="333"/>
      <c r="N14" s="79"/>
    </row>
    <row r="15" spans="2:14" ht="18" customHeight="1" x14ac:dyDescent="0.25">
      <c r="B15" s="91">
        <v>0.63541666666666663</v>
      </c>
      <c r="C15" s="334" t="str">
        <f>VLOOKUP('Ligen-Übersicht'!$K$4,'Ligen-Übersicht'!$B$4:$E$9,4)</f>
        <v>BSG Nordwalde 1</v>
      </c>
      <c r="D15" s="335"/>
      <c r="E15" s="336" t="str">
        <f>VLOOKUP('Ligen-Übersicht'!$L$4,'Ligen-Übersicht'!$B$4:$E$9,4)</f>
        <v>BSG Herne 1</v>
      </c>
      <c r="F15" s="337"/>
      <c r="G15" s="83"/>
      <c r="H15" s="91">
        <v>0.59375</v>
      </c>
      <c r="I15" s="334" t="str">
        <f>VLOOKUP('Ligen-Übersicht'!$K$5,'Ligen-Übersicht'!$B$4:$E$9,4)</f>
        <v>BSG Nordwalde 1</v>
      </c>
      <c r="J15" s="335"/>
      <c r="K15" s="336" t="str">
        <f>VLOOKUP('Ligen-Übersicht'!$L$5,'Ligen-Übersicht'!$B$4:$E$9,4)</f>
        <v>BSG Baesweiler 1</v>
      </c>
      <c r="L15" s="337"/>
      <c r="N15" s="79"/>
    </row>
    <row r="16" spans="2:14" ht="18" customHeight="1" x14ac:dyDescent="0.25">
      <c r="B16" s="95">
        <v>0.66666666666666663</v>
      </c>
      <c r="C16" s="328" t="str">
        <f>VLOOKUP('Ligen-Übersicht'!$L$4,'Ligen-Übersicht'!$B$4:$E$9,4)</f>
        <v>BSG Herne 1</v>
      </c>
      <c r="D16" s="329"/>
      <c r="E16" s="329"/>
      <c r="F16" s="329"/>
      <c r="G16" s="83"/>
      <c r="H16" s="95">
        <v>0.625</v>
      </c>
      <c r="I16" s="328" t="str">
        <f>VLOOKUP('Ligen-Übersicht'!$L$5,'Ligen-Übersicht'!$B$4:$E$9,4)</f>
        <v>BSG Baesweiler 1</v>
      </c>
      <c r="J16" s="329"/>
      <c r="K16" s="329"/>
      <c r="L16" s="329"/>
      <c r="N16" s="79"/>
    </row>
    <row r="17" spans="2:14" ht="18" customHeight="1" thickBot="1" x14ac:dyDescent="0.3">
      <c r="B17" s="135">
        <v>0.69791666666666663</v>
      </c>
      <c r="C17" s="347" t="s">
        <v>138</v>
      </c>
      <c r="D17" s="347"/>
      <c r="E17" s="347"/>
      <c r="F17" s="347"/>
      <c r="G17" s="83"/>
      <c r="H17" s="135">
        <v>0.65625</v>
      </c>
      <c r="I17" s="330" t="s">
        <v>138</v>
      </c>
      <c r="J17" s="330"/>
      <c r="K17" s="330"/>
      <c r="L17" s="330"/>
      <c r="N17" s="79"/>
    </row>
    <row r="18" spans="2:14" ht="5.0999999999999996" customHeight="1" x14ac:dyDescent="0.2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N18" s="79"/>
    </row>
    <row r="19" spans="2:14" ht="9.75" customHeight="1" thickBot="1" x14ac:dyDescent="0.3">
      <c r="H19" s="97"/>
      <c r="I19" s="97"/>
      <c r="J19" s="97"/>
      <c r="K19" s="97"/>
      <c r="L19" s="97"/>
      <c r="N19" s="79"/>
    </row>
    <row r="20" spans="2:14" ht="13.5" customHeight="1" x14ac:dyDescent="0.25">
      <c r="B20" s="338" t="s">
        <v>139</v>
      </c>
      <c r="C20" s="98"/>
      <c r="D20" s="341" t="str">
        <f>'Ligen-Übersicht'!$E$6</f>
        <v>RBSG Königshardt 1</v>
      </c>
      <c r="E20" s="341"/>
      <c r="F20" s="342"/>
      <c r="G20" s="83"/>
      <c r="H20" s="338" t="s">
        <v>140</v>
      </c>
      <c r="I20" s="98"/>
      <c r="J20" s="341" t="str">
        <f>'Ligen-Übersicht'!$E$7</f>
        <v>BSG Würselen 1</v>
      </c>
      <c r="K20" s="341"/>
      <c r="L20" s="342"/>
      <c r="N20" s="79"/>
    </row>
    <row r="21" spans="2:14" ht="18" customHeight="1" x14ac:dyDescent="0.25">
      <c r="B21" s="339"/>
      <c r="C21" s="99">
        <f>'Ligen-Übersicht'!$C$6</f>
        <v>44905</v>
      </c>
      <c r="D21" s="343"/>
      <c r="E21" s="343"/>
      <c r="F21" s="344"/>
      <c r="G21" s="83"/>
      <c r="H21" s="339"/>
      <c r="I21" s="99">
        <f>'Ligen-Übersicht'!$C$7</f>
        <v>44954</v>
      </c>
      <c r="J21" s="343"/>
      <c r="K21" s="343"/>
      <c r="L21" s="344"/>
    </row>
    <row r="22" spans="2:14" ht="18" customHeight="1" thickBot="1" x14ac:dyDescent="0.3">
      <c r="B22" s="340"/>
      <c r="C22" s="86"/>
      <c r="D22" s="345"/>
      <c r="E22" s="345"/>
      <c r="F22" s="346"/>
      <c r="G22" s="83"/>
      <c r="H22" s="340"/>
      <c r="I22" s="86"/>
      <c r="J22" s="345"/>
      <c r="K22" s="345"/>
      <c r="L22" s="346"/>
    </row>
    <row r="23" spans="2:14" ht="18" customHeight="1" thickBot="1" x14ac:dyDescent="0.3">
      <c r="B23" s="87" t="s">
        <v>129</v>
      </c>
      <c r="C23" s="87" t="s">
        <v>130</v>
      </c>
      <c r="D23" s="87" t="s">
        <v>131</v>
      </c>
      <c r="E23" s="87" t="s">
        <v>132</v>
      </c>
      <c r="F23" s="87" t="s">
        <v>133</v>
      </c>
      <c r="G23" s="83"/>
      <c r="H23" s="87" t="s">
        <v>129</v>
      </c>
      <c r="I23" s="87" t="s">
        <v>134</v>
      </c>
      <c r="J23" s="87" t="s">
        <v>135</v>
      </c>
      <c r="K23" s="87" t="s">
        <v>136</v>
      </c>
      <c r="L23" s="87" t="s">
        <v>137</v>
      </c>
    </row>
    <row r="24" spans="2:14" ht="18" customHeight="1" x14ac:dyDescent="0.25">
      <c r="B24" s="88">
        <v>0.375</v>
      </c>
      <c r="C24" s="332" t="str">
        <f>VLOOKUP('Ligen-Übersicht'!$G$6,'Ligen-Übersicht'!$B$4:$E$9,4)</f>
        <v>RBSG Königshardt 1</v>
      </c>
      <c r="D24" s="333"/>
      <c r="E24" s="333"/>
      <c r="F24" s="333"/>
      <c r="G24" s="83"/>
      <c r="H24" s="88">
        <v>0.375</v>
      </c>
      <c r="I24" s="332" t="str">
        <f>VLOOKUP('Ligen-Übersicht'!$G$7,'Ligen-Übersicht'!$B$4:$E$9,4)</f>
        <v>BSG Würselen 1</v>
      </c>
      <c r="J24" s="333"/>
      <c r="K24" s="333"/>
      <c r="L24" s="333"/>
    </row>
    <row r="25" spans="2:14" ht="18" customHeight="1" x14ac:dyDescent="0.25">
      <c r="B25" s="91">
        <v>0.40625</v>
      </c>
      <c r="C25" s="334" t="str">
        <f>VLOOKUP('Ligen-Übersicht'!$G$6,'Ligen-Übersicht'!$B$4:$E$9,4)</f>
        <v>RBSG Königshardt 1</v>
      </c>
      <c r="D25" s="335"/>
      <c r="E25" s="336" t="str">
        <f>VLOOKUP('Ligen-Übersicht'!$H$6,'Ligen-Übersicht'!$B$4:$E$9,4)</f>
        <v>RBSG Königshardt 2</v>
      </c>
      <c r="F25" s="337"/>
      <c r="G25" s="83"/>
      <c r="H25" s="91">
        <v>0.40625</v>
      </c>
      <c r="I25" s="334" t="str">
        <f>VLOOKUP('Ligen-Übersicht'!$G$7,'Ligen-Übersicht'!$B$4:$E$9,4)</f>
        <v>BSG Würselen 1</v>
      </c>
      <c r="J25" s="335"/>
      <c r="K25" s="336" t="str">
        <f>VLOOKUP('Ligen-Übersicht'!$H$7,'Ligen-Übersicht'!$B$4:$E$9,4)</f>
        <v>BSG Baesweiler 1</v>
      </c>
      <c r="L25" s="337"/>
    </row>
    <row r="26" spans="2:14" ht="18" customHeight="1" x14ac:dyDescent="0.25">
      <c r="B26" s="91">
        <v>0.4375</v>
      </c>
      <c r="C26" s="328" t="str">
        <f>VLOOKUP('Ligen-Übersicht'!$H$6,'Ligen-Übersicht'!$B$4:$E$9,4)</f>
        <v>RBSG Königshardt 2</v>
      </c>
      <c r="D26" s="329"/>
      <c r="E26" s="329"/>
      <c r="F26" s="329"/>
      <c r="G26" s="83"/>
      <c r="H26" s="91">
        <v>0.4375</v>
      </c>
      <c r="I26" s="328" t="str">
        <f>VLOOKUP('Ligen-Übersicht'!$H$7,'Ligen-Übersicht'!$B$4:$E$9,4)</f>
        <v>BSG Baesweiler 1</v>
      </c>
      <c r="J26" s="329"/>
      <c r="K26" s="329"/>
      <c r="L26" s="329"/>
    </row>
    <row r="27" spans="2:14" ht="18" customHeight="1" x14ac:dyDescent="0.25">
      <c r="B27" s="91">
        <v>0.46875</v>
      </c>
      <c r="C27" s="332" t="str">
        <f>VLOOKUP('Ligen-Übersicht'!$I$6,'Ligen-Übersicht'!$B$4:$E$9,4)</f>
        <v>BSG Herne 1</v>
      </c>
      <c r="D27" s="333"/>
      <c r="E27" s="333"/>
      <c r="F27" s="333"/>
      <c r="G27" s="83"/>
      <c r="H27" s="91">
        <v>0.46875</v>
      </c>
      <c r="I27" s="332" t="str">
        <f>VLOOKUP('Ligen-Übersicht'!$I$7,'Ligen-Übersicht'!$B$4:$E$9,4)</f>
        <v>BSG Herne 1</v>
      </c>
      <c r="J27" s="333"/>
      <c r="K27" s="333"/>
      <c r="L27" s="333"/>
    </row>
    <row r="28" spans="2:14" ht="18" customHeight="1" x14ac:dyDescent="0.25">
      <c r="B28" s="91">
        <v>0.5</v>
      </c>
      <c r="C28" s="334" t="str">
        <f>VLOOKUP('Ligen-Übersicht'!$I$6,'Ligen-Übersicht'!$B$4:$E$9,4)</f>
        <v>BSG Herne 1</v>
      </c>
      <c r="D28" s="335"/>
      <c r="E28" s="336" t="str">
        <f>VLOOKUP('Ligen-Übersicht'!$J$6,'Ligen-Übersicht'!$B$4:$E$9,4)</f>
        <v>BSG Würselen 1</v>
      </c>
      <c r="F28" s="337"/>
      <c r="G28" s="83"/>
      <c r="H28" s="91">
        <v>0.5</v>
      </c>
      <c r="I28" s="334" t="str">
        <f>VLOOKUP('Ligen-Übersicht'!$I$7,'Ligen-Übersicht'!$B$4:$E$9,4)</f>
        <v>BSG Herne 1</v>
      </c>
      <c r="J28" s="335"/>
      <c r="K28" s="336" t="str">
        <f>VLOOKUP('Ligen-Übersicht'!$J$7,'Ligen-Übersicht'!$B$4:$E$9,4)</f>
        <v>BSG Nordwalde 1</v>
      </c>
      <c r="L28" s="337"/>
    </row>
    <row r="29" spans="2:14" ht="18" customHeight="1" x14ac:dyDescent="0.25">
      <c r="B29" s="91">
        <v>0.53125</v>
      </c>
      <c r="C29" s="328" t="str">
        <f>VLOOKUP('Ligen-Übersicht'!$J$6,'Ligen-Übersicht'!$B$4:$E$9,4)</f>
        <v>BSG Würselen 1</v>
      </c>
      <c r="D29" s="329"/>
      <c r="E29" s="329"/>
      <c r="F29" s="329"/>
      <c r="G29" s="83"/>
      <c r="H29" s="91">
        <v>0.53125</v>
      </c>
      <c r="I29" s="328" t="str">
        <f>VLOOKUP('Ligen-Übersicht'!$J$7,'Ligen-Übersicht'!$B$4:$E$9,4)</f>
        <v>BSG Nordwalde 1</v>
      </c>
      <c r="J29" s="329"/>
      <c r="K29" s="329"/>
      <c r="L29" s="329"/>
    </row>
    <row r="30" spans="2:14" ht="18" customHeight="1" x14ac:dyDescent="0.25">
      <c r="B30" s="91">
        <v>0.5625</v>
      </c>
      <c r="C30" s="332" t="str">
        <f>VLOOKUP('Ligen-Übersicht'!$K$6,'Ligen-Übersicht'!$B$4:$E$9,4)</f>
        <v>BSG Baesweiler 1</v>
      </c>
      <c r="D30" s="333"/>
      <c r="E30" s="333"/>
      <c r="F30" s="333"/>
      <c r="G30" s="83"/>
      <c r="H30" s="91">
        <v>0.5625</v>
      </c>
      <c r="I30" s="332" t="str">
        <f>VLOOKUP('Ligen-Übersicht'!$K$7,'Ligen-Übersicht'!$B$4:$E$9,4)</f>
        <v>RBSG Königshardt 1</v>
      </c>
      <c r="J30" s="333"/>
      <c r="K30" s="333"/>
      <c r="L30" s="333"/>
    </row>
    <row r="31" spans="2:14" ht="18" customHeight="1" x14ac:dyDescent="0.25">
      <c r="B31" s="91">
        <v>0.59375</v>
      </c>
      <c r="C31" s="334" t="str">
        <f>VLOOKUP('Ligen-Übersicht'!$K$6,'Ligen-Übersicht'!$B$4:$E$9,4)</f>
        <v>BSG Baesweiler 1</v>
      </c>
      <c r="D31" s="335"/>
      <c r="E31" s="336" t="str">
        <f>VLOOKUP('Ligen-Übersicht'!$L$6,'Ligen-Übersicht'!$B$4:$E$9,4)</f>
        <v>BSG Nordwalde 1</v>
      </c>
      <c r="F31" s="337"/>
      <c r="G31" s="83"/>
      <c r="H31" s="91">
        <v>0.59375</v>
      </c>
      <c r="I31" s="334" t="str">
        <f>VLOOKUP('Ligen-Übersicht'!$K$7,'Ligen-Übersicht'!$B$4:$E$9,4)</f>
        <v>RBSG Königshardt 1</v>
      </c>
      <c r="J31" s="335"/>
      <c r="K31" s="336" t="str">
        <f>VLOOKUP('Ligen-Übersicht'!$L$7,'Ligen-Übersicht'!$B$4:$E$9,4)</f>
        <v>RBSG Königshardt 2</v>
      </c>
      <c r="L31" s="337"/>
    </row>
    <row r="32" spans="2:14" ht="18" customHeight="1" x14ac:dyDescent="0.25">
      <c r="B32" s="95">
        <v>0.625</v>
      </c>
      <c r="C32" s="328" t="str">
        <f>VLOOKUP('Ligen-Übersicht'!$L$6,'Ligen-Übersicht'!$B$4:$E$9,4)</f>
        <v>BSG Nordwalde 1</v>
      </c>
      <c r="D32" s="329"/>
      <c r="E32" s="329"/>
      <c r="F32" s="329"/>
      <c r="G32" s="83"/>
      <c r="H32" s="95">
        <v>0.625</v>
      </c>
      <c r="I32" s="328" t="str">
        <f>VLOOKUP('Ligen-Übersicht'!$L$7,'Ligen-Übersicht'!$B$4:$E$9,4)</f>
        <v>RBSG Königshardt 2</v>
      </c>
      <c r="J32" s="329"/>
      <c r="K32" s="329"/>
      <c r="L32" s="329"/>
    </row>
    <row r="33" spans="2:12" ht="18" customHeight="1" thickBot="1" x14ac:dyDescent="0.3">
      <c r="B33" s="135">
        <v>0.65625</v>
      </c>
      <c r="C33" s="330" t="s">
        <v>138</v>
      </c>
      <c r="D33" s="330"/>
      <c r="E33" s="330"/>
      <c r="F33" s="330"/>
      <c r="G33" s="83"/>
      <c r="H33" s="135">
        <v>0.65625</v>
      </c>
      <c r="I33" s="330" t="s">
        <v>138</v>
      </c>
      <c r="J33" s="330"/>
      <c r="K33" s="330"/>
      <c r="L33" s="330"/>
    </row>
    <row r="34" spans="2:12" ht="5.0999999999999996" customHeight="1" x14ac:dyDescent="0.25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 ht="9.75" customHeight="1" thickBot="1" x14ac:dyDescent="0.3">
      <c r="H35" s="97"/>
      <c r="I35" s="97"/>
      <c r="J35" s="97"/>
      <c r="K35" s="97"/>
      <c r="L35" s="97"/>
    </row>
    <row r="36" spans="2:12" ht="18" customHeight="1" x14ac:dyDescent="0.25">
      <c r="B36" s="338" t="s">
        <v>141</v>
      </c>
      <c r="C36" s="98"/>
      <c r="D36" s="341" t="str">
        <f>'Ligen-Übersicht'!$E$8</f>
        <v>BSG Herne 1</v>
      </c>
      <c r="E36" s="341"/>
      <c r="F36" s="342"/>
      <c r="G36" s="83"/>
      <c r="H36" s="338" t="s">
        <v>142</v>
      </c>
      <c r="I36" s="98"/>
      <c r="J36" s="341" t="str">
        <f>'Ligen-Übersicht'!$E$9</f>
        <v>BSG Nordwalde 1</v>
      </c>
      <c r="K36" s="341"/>
      <c r="L36" s="342"/>
    </row>
    <row r="37" spans="2:12" ht="18" customHeight="1" x14ac:dyDescent="0.25">
      <c r="B37" s="339"/>
      <c r="C37" s="99">
        <f>'Ligen-Übersicht'!$C$8</f>
        <v>44968</v>
      </c>
      <c r="D37" s="343"/>
      <c r="E37" s="343"/>
      <c r="F37" s="344"/>
      <c r="G37" s="83"/>
      <c r="H37" s="339"/>
      <c r="I37" s="99">
        <f>'Ligen-Übersicht'!$C$9</f>
        <v>44975</v>
      </c>
      <c r="J37" s="343"/>
      <c r="K37" s="343"/>
      <c r="L37" s="344"/>
    </row>
    <row r="38" spans="2:12" ht="18" customHeight="1" thickBot="1" x14ac:dyDescent="0.3">
      <c r="B38" s="340"/>
      <c r="C38" s="86"/>
      <c r="D38" s="345"/>
      <c r="E38" s="345"/>
      <c r="F38" s="346"/>
      <c r="G38" s="83"/>
      <c r="H38" s="340"/>
      <c r="I38" s="86"/>
      <c r="J38" s="345"/>
      <c r="K38" s="345"/>
      <c r="L38" s="346"/>
    </row>
    <row r="39" spans="2:12" ht="18" customHeight="1" thickBot="1" x14ac:dyDescent="0.3">
      <c r="B39" s="87" t="s">
        <v>129</v>
      </c>
      <c r="C39" s="87" t="s">
        <v>130</v>
      </c>
      <c r="D39" s="87" t="s">
        <v>131</v>
      </c>
      <c r="E39" s="87" t="s">
        <v>132</v>
      </c>
      <c r="F39" s="87" t="s">
        <v>133</v>
      </c>
      <c r="G39" s="83"/>
      <c r="H39" s="87" t="s">
        <v>129</v>
      </c>
      <c r="I39" s="87" t="s">
        <v>130</v>
      </c>
      <c r="J39" s="87" t="s">
        <v>131</v>
      </c>
      <c r="K39" s="87" t="s">
        <v>132</v>
      </c>
      <c r="L39" s="87" t="s">
        <v>133</v>
      </c>
    </row>
    <row r="40" spans="2:12" ht="18" customHeight="1" x14ac:dyDescent="0.25">
      <c r="B40" s="88">
        <v>0.375</v>
      </c>
      <c r="C40" s="332" t="str">
        <f>VLOOKUP('Ligen-Übersicht'!$G$8,'Ligen-Übersicht'!$B$4:$E$9,4)</f>
        <v>BSG Herne 1</v>
      </c>
      <c r="D40" s="333"/>
      <c r="E40" s="333"/>
      <c r="F40" s="333"/>
      <c r="G40" s="83"/>
      <c r="H40" s="88">
        <v>0.375</v>
      </c>
      <c r="I40" s="332" t="str">
        <f>VLOOKUP('Ligen-Übersicht'!$G$9,'Ligen-Übersicht'!$B$4:$E$9,4)</f>
        <v>BSG Nordwalde 1</v>
      </c>
      <c r="J40" s="333"/>
      <c r="K40" s="333"/>
      <c r="L40" s="333"/>
    </row>
    <row r="41" spans="2:12" ht="18" customHeight="1" x14ac:dyDescent="0.25">
      <c r="B41" s="91">
        <v>0.40625</v>
      </c>
      <c r="C41" s="334" t="str">
        <f>VLOOKUP('Ligen-Übersicht'!$G$8,'Ligen-Übersicht'!$B$4:$E$9,4)</f>
        <v>BSG Herne 1</v>
      </c>
      <c r="D41" s="335"/>
      <c r="E41" s="336" t="str">
        <f>VLOOKUP('Ligen-Übersicht'!$H$8,'Ligen-Übersicht'!$B$4:$E$9,4)</f>
        <v>RBSG Königshardt 1</v>
      </c>
      <c r="F41" s="337"/>
      <c r="G41" s="83"/>
      <c r="H41" s="91">
        <v>0.40625</v>
      </c>
      <c r="I41" s="334" t="str">
        <f>VLOOKUP('Ligen-Übersicht'!$G$9,'Ligen-Übersicht'!$B$4:$E$9,4)</f>
        <v>BSG Nordwalde 1</v>
      </c>
      <c r="J41" s="335"/>
      <c r="K41" s="336" t="str">
        <f>VLOOKUP('Ligen-Übersicht'!$H$9,'Ligen-Übersicht'!$B$4:$E$9,4)</f>
        <v>BSG Herne 1</v>
      </c>
      <c r="L41" s="337"/>
    </row>
    <row r="42" spans="2:12" ht="18" customHeight="1" x14ac:dyDescent="0.25">
      <c r="B42" s="91">
        <v>0.4375</v>
      </c>
      <c r="C42" s="328" t="str">
        <f>VLOOKUP('Ligen-Übersicht'!$H$8,'Ligen-Übersicht'!$B$4:$E$9,4)</f>
        <v>RBSG Königshardt 1</v>
      </c>
      <c r="D42" s="329"/>
      <c r="E42" s="329"/>
      <c r="F42" s="329"/>
      <c r="G42" s="83"/>
      <c r="H42" s="91">
        <v>0.4375</v>
      </c>
      <c r="I42" s="328" t="str">
        <f>VLOOKUP('Ligen-Übersicht'!$H$9,'Ligen-Übersicht'!$B$4:$E$9,4)</f>
        <v>BSG Herne 1</v>
      </c>
      <c r="J42" s="329"/>
      <c r="K42" s="329"/>
      <c r="L42" s="329"/>
    </row>
    <row r="43" spans="2:12" ht="18" customHeight="1" x14ac:dyDescent="0.25">
      <c r="B43" s="91">
        <v>0.46875</v>
      </c>
      <c r="C43" s="332" t="str">
        <f>VLOOKUP('Ligen-Übersicht'!$I$8,'Ligen-Übersicht'!$B$4:$E$9,4)</f>
        <v>RBSG Königshardt 2</v>
      </c>
      <c r="D43" s="333"/>
      <c r="E43" s="333"/>
      <c r="F43" s="333"/>
      <c r="G43" s="83"/>
      <c r="H43" s="91">
        <v>0.46875</v>
      </c>
      <c r="I43" s="332" t="str">
        <f>VLOOKUP('Ligen-Übersicht'!$I$9,'Ligen-Übersicht'!$B$4:$E$9,4)</f>
        <v>RBSG Königshardt 1</v>
      </c>
      <c r="J43" s="333"/>
      <c r="K43" s="333"/>
      <c r="L43" s="333"/>
    </row>
    <row r="44" spans="2:12" ht="18" customHeight="1" x14ac:dyDescent="0.25">
      <c r="B44" s="91">
        <v>0.5</v>
      </c>
      <c r="C44" s="334" t="str">
        <f>VLOOKUP('Ligen-Übersicht'!$I$8,'Ligen-Übersicht'!$B$4:$E$9,4)</f>
        <v>RBSG Königshardt 2</v>
      </c>
      <c r="D44" s="335"/>
      <c r="E44" s="336" t="str">
        <f>VLOOKUP('Ligen-Übersicht'!$J$8,'Ligen-Übersicht'!$B$4:$E$9,4)</f>
        <v>BSG Nordwalde 1</v>
      </c>
      <c r="F44" s="337"/>
      <c r="G44" s="83"/>
      <c r="H44" s="91">
        <v>0.5</v>
      </c>
      <c r="I44" s="334" t="str">
        <f>VLOOKUP('Ligen-Übersicht'!$I$9,'Ligen-Übersicht'!$B$4:$E$9,4)</f>
        <v>RBSG Königshardt 1</v>
      </c>
      <c r="J44" s="335"/>
      <c r="K44" s="336" t="str">
        <f>VLOOKUP('Ligen-Übersicht'!$J$9,'Ligen-Übersicht'!$B$4:$E$9,4)</f>
        <v>RBSG Königshardt 2</v>
      </c>
      <c r="L44" s="337"/>
    </row>
    <row r="45" spans="2:12" ht="18" customHeight="1" x14ac:dyDescent="0.25">
      <c r="B45" s="91">
        <v>0.53125</v>
      </c>
      <c r="C45" s="328" t="str">
        <f>VLOOKUP('Ligen-Übersicht'!$J$8,'Ligen-Übersicht'!$B$4:$E$9,4)</f>
        <v>BSG Nordwalde 1</v>
      </c>
      <c r="D45" s="329"/>
      <c r="E45" s="329"/>
      <c r="F45" s="329"/>
      <c r="G45" s="83"/>
      <c r="H45" s="91">
        <v>0.53125</v>
      </c>
      <c r="I45" s="328" t="str">
        <f>VLOOKUP('Ligen-Übersicht'!$J$9,'Ligen-Übersicht'!$B$4:$E$9,4)</f>
        <v>RBSG Königshardt 2</v>
      </c>
      <c r="J45" s="329"/>
      <c r="K45" s="329"/>
      <c r="L45" s="329"/>
    </row>
    <row r="46" spans="2:12" ht="18" customHeight="1" x14ac:dyDescent="0.25">
      <c r="B46" s="91">
        <v>0.5625</v>
      </c>
      <c r="C46" s="332" t="str">
        <f>VLOOKUP('Ligen-Übersicht'!$K$8,'Ligen-Übersicht'!$B$4:$E$9,4)</f>
        <v>BSG Baesweiler 1</v>
      </c>
      <c r="D46" s="333"/>
      <c r="E46" s="333"/>
      <c r="F46" s="333"/>
      <c r="G46" s="83"/>
      <c r="H46" s="91">
        <v>0.5625</v>
      </c>
      <c r="I46" s="332" t="str">
        <f>VLOOKUP('Ligen-Übersicht'!$K$9,'Ligen-Übersicht'!$B$4:$E$9,4)</f>
        <v>BSG Würselen 1</v>
      </c>
      <c r="J46" s="333"/>
      <c r="K46" s="333"/>
      <c r="L46" s="333"/>
    </row>
    <row r="47" spans="2:12" ht="18.75" customHeight="1" x14ac:dyDescent="0.25">
      <c r="B47" s="91">
        <v>0.59375</v>
      </c>
      <c r="C47" s="334" t="str">
        <f>VLOOKUP('Ligen-Übersicht'!$K$8,'Ligen-Übersicht'!$B$4:$E$9,4)</f>
        <v>BSG Baesweiler 1</v>
      </c>
      <c r="D47" s="335"/>
      <c r="E47" s="336" t="str">
        <f>VLOOKUP('Ligen-Übersicht'!$L$8,'Ligen-Übersicht'!$B$4:$E$9,4)</f>
        <v>BSG Würselen 1</v>
      </c>
      <c r="F47" s="337"/>
      <c r="G47" s="83"/>
      <c r="H47" s="91">
        <v>0.59375</v>
      </c>
      <c r="I47" s="334" t="str">
        <f>VLOOKUP('Ligen-Übersicht'!$K$9,'Ligen-Übersicht'!$B$4:$E$9,4)</f>
        <v>BSG Würselen 1</v>
      </c>
      <c r="J47" s="335"/>
      <c r="K47" s="336" t="str">
        <f>VLOOKUP('Ligen-Übersicht'!$L$9,'Ligen-Übersicht'!$B$4:$E$9,4)</f>
        <v>BSG Baesweiler 1</v>
      </c>
      <c r="L47" s="337"/>
    </row>
    <row r="48" spans="2:12" ht="18.75" customHeight="1" x14ac:dyDescent="0.25">
      <c r="B48" s="95">
        <v>0.625</v>
      </c>
      <c r="C48" s="328" t="str">
        <f>VLOOKUP('Ligen-Übersicht'!$L$8,'Ligen-Übersicht'!$B$4:$E$9,4)</f>
        <v>BSG Würselen 1</v>
      </c>
      <c r="D48" s="329"/>
      <c r="E48" s="329"/>
      <c r="F48" s="329"/>
      <c r="G48" s="83"/>
      <c r="H48" s="95">
        <v>0.625</v>
      </c>
      <c r="I48" s="328" t="str">
        <f>VLOOKUP('Ligen-Übersicht'!$L$9,'Ligen-Übersicht'!$B$4:$E$9,4)</f>
        <v>BSG Baesweiler 1</v>
      </c>
      <c r="J48" s="329"/>
      <c r="K48" s="329"/>
      <c r="L48" s="329"/>
    </row>
    <row r="49" spans="2:12" ht="18" customHeight="1" thickBot="1" x14ac:dyDescent="0.3">
      <c r="B49" s="135">
        <v>0.65625</v>
      </c>
      <c r="C49" s="330" t="s">
        <v>138</v>
      </c>
      <c r="D49" s="330"/>
      <c r="E49" s="330"/>
      <c r="F49" s="330"/>
      <c r="G49" s="83"/>
      <c r="H49" s="135">
        <v>0.65625</v>
      </c>
      <c r="I49" s="330" t="s">
        <v>138</v>
      </c>
      <c r="J49" s="330"/>
      <c r="K49" s="330"/>
      <c r="L49" s="330"/>
    </row>
    <row r="50" spans="2:12" x14ac:dyDescent="0.25">
      <c r="B50" s="81"/>
      <c r="C50" s="81"/>
      <c r="D50" s="81"/>
      <c r="E50" s="81"/>
      <c r="F50" s="81"/>
      <c r="G50" s="104"/>
      <c r="H50" s="81"/>
      <c r="I50" s="81"/>
      <c r="J50" s="81"/>
      <c r="L50" s="81"/>
    </row>
    <row r="51" spans="2:12" x14ac:dyDescent="0.25">
      <c r="B51" s="81"/>
      <c r="C51" s="81"/>
      <c r="D51" s="81"/>
      <c r="E51" s="81"/>
      <c r="F51" s="81"/>
      <c r="G51" s="105"/>
      <c r="H51" s="81"/>
      <c r="I51" s="81"/>
      <c r="J51" s="81"/>
      <c r="K51" s="106"/>
      <c r="L51" s="81"/>
    </row>
    <row r="52" spans="2:12" x14ac:dyDescent="0.25">
      <c r="C52" s="81"/>
    </row>
  </sheetData>
  <mergeCells count="93">
    <mergeCell ref="B1:C1"/>
    <mergeCell ref="D1:L1"/>
    <mergeCell ref="B4:B6"/>
    <mergeCell ref="D4:F6"/>
    <mergeCell ref="H4:H6"/>
    <mergeCell ref="J4:L6"/>
    <mergeCell ref="C8:F8"/>
    <mergeCell ref="I8:L8"/>
    <mergeCell ref="C9:D9"/>
    <mergeCell ref="E9:F9"/>
    <mergeCell ref="I9:J9"/>
    <mergeCell ref="K9:L9"/>
    <mergeCell ref="C10:F10"/>
    <mergeCell ref="I10:L10"/>
    <mergeCell ref="C11:F11"/>
    <mergeCell ref="I11:L11"/>
    <mergeCell ref="C12:D12"/>
    <mergeCell ref="E12:F12"/>
    <mergeCell ref="I12:J12"/>
    <mergeCell ref="K12:L12"/>
    <mergeCell ref="C13:F13"/>
    <mergeCell ref="I13:L13"/>
    <mergeCell ref="C14:F14"/>
    <mergeCell ref="I14:L14"/>
    <mergeCell ref="C15:D15"/>
    <mergeCell ref="E15:F15"/>
    <mergeCell ref="I15:J15"/>
    <mergeCell ref="K15:L15"/>
    <mergeCell ref="C16:F16"/>
    <mergeCell ref="I16:L16"/>
    <mergeCell ref="C17:F17"/>
    <mergeCell ref="I17:L17"/>
    <mergeCell ref="B20:B22"/>
    <mergeCell ref="D20:F22"/>
    <mergeCell ref="H20:H22"/>
    <mergeCell ref="J20:L22"/>
    <mergeCell ref="C24:F24"/>
    <mergeCell ref="I24:L24"/>
    <mergeCell ref="C25:D25"/>
    <mergeCell ref="E25:F25"/>
    <mergeCell ref="I25:J25"/>
    <mergeCell ref="K25:L25"/>
    <mergeCell ref="C26:F26"/>
    <mergeCell ref="I26:L26"/>
    <mergeCell ref="C27:F27"/>
    <mergeCell ref="I27:L27"/>
    <mergeCell ref="C28:D28"/>
    <mergeCell ref="E28:F28"/>
    <mergeCell ref="I28:J28"/>
    <mergeCell ref="K28:L28"/>
    <mergeCell ref="C29:F29"/>
    <mergeCell ref="I29:L29"/>
    <mergeCell ref="C30:F30"/>
    <mergeCell ref="I30:L30"/>
    <mergeCell ref="C31:D31"/>
    <mergeCell ref="E31:F31"/>
    <mergeCell ref="I31:J31"/>
    <mergeCell ref="K31:L31"/>
    <mergeCell ref="C32:F32"/>
    <mergeCell ref="I32:L32"/>
    <mergeCell ref="C33:F33"/>
    <mergeCell ref="I33:L33"/>
    <mergeCell ref="B36:B38"/>
    <mergeCell ref="D36:F38"/>
    <mergeCell ref="H36:H38"/>
    <mergeCell ref="J36:L38"/>
    <mergeCell ref="C40:F40"/>
    <mergeCell ref="I40:L40"/>
    <mergeCell ref="C41:D41"/>
    <mergeCell ref="E41:F41"/>
    <mergeCell ref="I41:J41"/>
    <mergeCell ref="K41:L41"/>
    <mergeCell ref="I43:L43"/>
    <mergeCell ref="C44:D44"/>
    <mergeCell ref="E44:F44"/>
    <mergeCell ref="I44:J44"/>
    <mergeCell ref="K44:L44"/>
    <mergeCell ref="C48:F48"/>
    <mergeCell ref="I48:L48"/>
    <mergeCell ref="C49:F49"/>
    <mergeCell ref="I49:L49"/>
    <mergeCell ref="F2:H2"/>
    <mergeCell ref="C45:F45"/>
    <mergeCell ref="I45:L45"/>
    <mergeCell ref="C46:F46"/>
    <mergeCell ref="I46:L46"/>
    <mergeCell ref="C47:D47"/>
    <mergeCell ref="E47:F47"/>
    <mergeCell ref="I47:J47"/>
    <mergeCell ref="K47:L47"/>
    <mergeCell ref="C42:F42"/>
    <mergeCell ref="I42:L42"/>
    <mergeCell ref="C43:F43"/>
  </mergeCells>
  <printOptions horizontalCentered="1"/>
  <pageMargins left="0.19685039370078741" right="0" top="0.19685039370078741" bottom="0.21653543307086615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workbookViewId="0">
      <selection activeCell="B6" sqref="B6"/>
    </sheetView>
  </sheetViews>
  <sheetFormatPr baseColWidth="10" defaultColWidth="12.5703125" defaultRowHeight="14.25" x14ac:dyDescent="0.2"/>
  <cols>
    <col min="1" max="1" width="20.7109375" style="255" customWidth="1"/>
    <col min="2" max="2" width="76.7109375" style="255" customWidth="1"/>
    <col min="3" max="4" width="2.28515625" style="58" customWidth="1"/>
    <col min="5" max="5" width="7.140625" style="258" customWidth="1"/>
    <col min="6" max="6" width="6.5703125" style="258" customWidth="1"/>
    <col min="7" max="17" width="16.42578125" style="258" customWidth="1"/>
    <col min="18" max="19" width="16.42578125" style="58" customWidth="1"/>
    <col min="20" max="16384" width="12.5703125" style="58"/>
  </cols>
  <sheetData>
    <row r="1" spans="1:14" ht="39" customHeight="1" x14ac:dyDescent="0.2">
      <c r="B1" s="55"/>
      <c r="C1" s="256"/>
      <c r="D1" s="257"/>
      <c r="G1" s="259"/>
      <c r="H1" s="259"/>
      <c r="I1" s="260"/>
      <c r="K1" s="259"/>
      <c r="L1" s="259"/>
      <c r="M1" s="259"/>
      <c r="N1" s="259"/>
    </row>
    <row r="2" spans="1:14" ht="20.25" customHeight="1" x14ac:dyDescent="0.2">
      <c r="A2" s="57"/>
      <c r="B2" s="261"/>
      <c r="C2" s="256"/>
      <c r="D2" s="257"/>
      <c r="G2" s="259"/>
      <c r="H2" s="183"/>
      <c r="I2" s="47"/>
      <c r="J2" s="47"/>
      <c r="K2" s="259"/>
      <c r="L2" s="259"/>
      <c r="M2" s="259"/>
      <c r="N2" s="259"/>
    </row>
    <row r="3" spans="1:14" ht="20.25" customHeight="1" x14ac:dyDescent="0.2">
      <c r="A3" s="60" t="s">
        <v>104</v>
      </c>
      <c r="B3" s="61" t="s">
        <v>105</v>
      </c>
      <c r="D3" s="257"/>
      <c r="G3" s="259"/>
      <c r="H3" s="183"/>
      <c r="I3" s="47"/>
      <c r="J3" s="47"/>
      <c r="K3" s="259"/>
      <c r="L3" s="259"/>
      <c r="M3" s="259"/>
      <c r="N3" s="259"/>
    </row>
    <row r="4" spans="1:14" s="258" customFormat="1" ht="21" customHeight="1" x14ac:dyDescent="0.2">
      <c r="A4" s="60" t="s">
        <v>106</v>
      </c>
      <c r="B4" s="61" t="s">
        <v>187</v>
      </c>
      <c r="C4" s="58"/>
      <c r="D4" s="59"/>
      <c r="G4" s="259"/>
      <c r="H4" s="183"/>
      <c r="I4" s="47"/>
      <c r="J4" s="47"/>
      <c r="K4" s="259"/>
      <c r="L4" s="259"/>
      <c r="M4" s="259"/>
      <c r="N4" s="259"/>
    </row>
    <row r="5" spans="1:14" s="258" customFormat="1" ht="18" customHeight="1" x14ac:dyDescent="0.2">
      <c r="A5" s="60"/>
      <c r="B5" s="261"/>
      <c r="C5" s="58"/>
      <c r="D5" s="59"/>
      <c r="F5" s="279"/>
      <c r="G5" s="259"/>
      <c r="H5" s="183"/>
      <c r="I5" s="47"/>
      <c r="J5" s="47"/>
      <c r="K5" s="259"/>
      <c r="L5" s="259"/>
      <c r="M5" s="259"/>
      <c r="N5" s="259"/>
    </row>
    <row r="6" spans="1:14" s="258" customFormat="1" ht="32.25" customHeight="1" x14ac:dyDescent="0.2">
      <c r="A6" s="60" t="s">
        <v>107</v>
      </c>
      <c r="B6" s="280" t="s">
        <v>207</v>
      </c>
      <c r="C6" s="58"/>
      <c r="D6" s="59"/>
    </row>
    <row r="7" spans="1:14" s="258" customFormat="1" ht="17.25" customHeight="1" x14ac:dyDescent="0.2">
      <c r="A7" s="60" t="s">
        <v>145</v>
      </c>
      <c r="B7" s="305">
        <v>44819</v>
      </c>
      <c r="C7" s="58"/>
      <c r="D7" s="59"/>
    </row>
    <row r="8" spans="1:14" s="258" customFormat="1" ht="14.25" customHeight="1" x14ac:dyDescent="0.2">
      <c r="A8" s="60"/>
      <c r="B8" s="261"/>
      <c r="C8" s="58"/>
      <c r="D8" s="59"/>
    </row>
    <row r="9" spans="1:14" s="258" customFormat="1" ht="21" customHeight="1" x14ac:dyDescent="0.2">
      <c r="A9" s="60" t="s">
        <v>108</v>
      </c>
      <c r="B9" s="61" t="s">
        <v>109</v>
      </c>
      <c r="C9" s="58"/>
      <c r="D9" s="59"/>
      <c r="L9" s="108"/>
    </row>
    <row r="10" spans="1:14" s="258" customFormat="1" ht="21" customHeight="1" x14ac:dyDescent="0.2">
      <c r="A10" s="60" t="s">
        <v>110</v>
      </c>
      <c r="B10" s="109" t="s">
        <v>146</v>
      </c>
      <c r="C10" s="58"/>
      <c r="D10" s="59"/>
      <c r="L10" s="108"/>
    </row>
    <row r="11" spans="1:14" s="258" customFormat="1" ht="15" customHeight="1" x14ac:dyDescent="0.2">
      <c r="B11" s="261"/>
      <c r="C11" s="58"/>
      <c r="D11" s="59"/>
      <c r="L11" s="107"/>
    </row>
    <row r="12" spans="1:14" s="258" customFormat="1" ht="15" customHeight="1" x14ac:dyDescent="0.2">
      <c r="A12" s="63" t="s">
        <v>112</v>
      </c>
      <c r="B12" s="65"/>
      <c r="C12" s="58"/>
      <c r="D12" s="59"/>
      <c r="L12" s="107"/>
    </row>
    <row r="13" spans="1:14" s="258" customFormat="1" ht="15" customHeight="1" x14ac:dyDescent="0.2">
      <c r="A13" s="66">
        <v>1</v>
      </c>
      <c r="B13" s="61" t="str">
        <f>'Ligen-Übersicht'!E12</f>
        <v>RBSG Königshardt</v>
      </c>
      <c r="C13" s="58"/>
      <c r="D13" s="59"/>
    </row>
    <row r="14" spans="1:14" s="258" customFormat="1" ht="20.100000000000001" customHeight="1" x14ac:dyDescent="0.2">
      <c r="A14" s="66">
        <v>2</v>
      </c>
      <c r="B14" s="61" t="str">
        <f>'Ligen-Übersicht'!E13</f>
        <v>BSG Herne</v>
      </c>
      <c r="C14" s="58"/>
      <c r="D14" s="59"/>
    </row>
    <row r="15" spans="1:14" s="258" customFormat="1" ht="20.100000000000001" customHeight="1" x14ac:dyDescent="0.2">
      <c r="A15" s="66">
        <v>3</v>
      </c>
      <c r="B15" s="61" t="str">
        <f>'Ligen-Übersicht'!E14</f>
        <v>VfB Stolberg</v>
      </c>
      <c r="C15" s="58"/>
      <c r="D15" s="59"/>
      <c r="H15" s="110"/>
      <c r="L15" s="281"/>
    </row>
    <row r="16" spans="1:14" s="258" customFormat="1" ht="24.95" customHeight="1" x14ac:dyDescent="0.25">
      <c r="A16" s="262"/>
      <c r="B16" s="264"/>
      <c r="C16" s="58"/>
      <c r="D16" s="59"/>
      <c r="L16" s="281"/>
    </row>
    <row r="17" spans="1:12" s="258" customFormat="1" ht="15" customHeight="1" x14ac:dyDescent="0.2">
      <c r="A17" s="238">
        <v>1</v>
      </c>
      <c r="B17" s="261"/>
      <c r="C17" s="58"/>
      <c r="D17" s="59"/>
      <c r="L17" s="281"/>
    </row>
    <row r="18" spans="1:12" s="258" customFormat="1" ht="21" customHeight="1" x14ac:dyDescent="0.2">
      <c r="A18" s="327">
        <f>'Ligen-Übersicht'!C12</f>
        <v>44856</v>
      </c>
      <c r="B18" s="327"/>
      <c r="C18" s="58"/>
      <c r="D18" s="59"/>
    </row>
    <row r="19" spans="1:12" s="258" customFormat="1" ht="21" customHeight="1" x14ac:dyDescent="0.2">
      <c r="A19" s="263" t="s">
        <v>114</v>
      </c>
      <c r="B19" s="68" t="str">
        <f>B13</f>
        <v>RBSG Königshardt</v>
      </c>
      <c r="C19" s="58"/>
      <c r="D19" s="59"/>
    </row>
    <row r="20" spans="1:12" s="258" customFormat="1" ht="18" customHeight="1" x14ac:dyDescent="0.2">
      <c r="A20" s="263" t="s">
        <v>115</v>
      </c>
      <c r="B20" s="265" t="str">
        <f>VLOOKUP('Ligen-Übersicht'!$E$12,'Ligen-Übersicht'!$Y$12:$Z$14,2,0)</f>
        <v>Kegelzentrum Kamp-Lintfort, Moerser Str. 77, 47475 Kamp- Lintfort</v>
      </c>
      <c r="C20" s="58"/>
      <c r="D20" s="59"/>
    </row>
    <row r="21" spans="1:12" s="258" customFormat="1" ht="18" customHeight="1" x14ac:dyDescent="0.2">
      <c r="A21" s="263" t="s">
        <v>116</v>
      </c>
      <c r="B21" s="249" t="str">
        <f>'Ligen-Übersicht'!$D$12</f>
        <v>10:00 Uhr</v>
      </c>
      <c r="C21" s="58"/>
      <c r="D21" s="59"/>
    </row>
    <row r="22" spans="1:12" s="258" customFormat="1" ht="18" customHeight="1" x14ac:dyDescent="0.2">
      <c r="A22" s="263" t="s">
        <v>117</v>
      </c>
      <c r="B22" s="263" t="s">
        <v>54</v>
      </c>
      <c r="C22" s="58"/>
      <c r="D22" s="59"/>
    </row>
    <row r="23" spans="1:12" s="258" customFormat="1" ht="18" customHeight="1" x14ac:dyDescent="0.2">
      <c r="A23" s="263" t="s">
        <v>112</v>
      </c>
      <c r="B23" s="266" t="s">
        <v>147</v>
      </c>
      <c r="C23" s="58"/>
      <c r="D23" s="59"/>
    </row>
    <row r="24" spans="1:12" s="258" customFormat="1" ht="18" customHeight="1" x14ac:dyDescent="0.2">
      <c r="A24" s="263" t="s">
        <v>119</v>
      </c>
      <c r="B24" s="70" t="str">
        <f>'Ligen-Übersicht'!G12&amp;" - "&amp;'Ligen-Übersicht'!H12&amp;" - "&amp;'Ligen-Übersicht'!I12</f>
        <v>1 - 3 - 2</v>
      </c>
      <c r="C24" s="58"/>
      <c r="D24" s="59"/>
    </row>
    <row r="25" spans="1:12" s="258" customFormat="1" ht="18" customHeight="1" x14ac:dyDescent="0.2">
      <c r="A25" s="263" t="s">
        <v>120</v>
      </c>
      <c r="B25" s="270" t="str">
        <f>'Ligen-Übersicht'!F12</f>
        <v>Frank Reimann</v>
      </c>
      <c r="C25" s="58"/>
      <c r="D25" s="59"/>
    </row>
    <row r="26" spans="1:12" s="258" customFormat="1" ht="24.95" customHeight="1" x14ac:dyDescent="0.2">
      <c r="A26" s="262"/>
      <c r="B26" s="261"/>
      <c r="C26" s="58"/>
      <c r="D26" s="59"/>
      <c r="H26" s="183"/>
      <c r="I26" s="47"/>
      <c r="J26" s="47"/>
    </row>
    <row r="27" spans="1:12" s="258" customFormat="1" ht="21" customHeight="1" x14ac:dyDescent="0.2">
      <c r="A27" s="238">
        <v>2</v>
      </c>
      <c r="B27" s="261"/>
      <c r="C27" s="58"/>
      <c r="D27" s="59"/>
      <c r="H27" s="183"/>
      <c r="I27" s="47"/>
      <c r="J27" s="47"/>
    </row>
    <row r="28" spans="1:12" s="258" customFormat="1" ht="21" customHeight="1" x14ac:dyDescent="0.2">
      <c r="A28" s="327">
        <f>'Ligen-Übersicht'!C13</f>
        <v>44898</v>
      </c>
      <c r="B28" s="327"/>
      <c r="C28" s="58"/>
      <c r="D28" s="59"/>
    </row>
    <row r="29" spans="1:12" s="258" customFormat="1" ht="21" customHeight="1" x14ac:dyDescent="0.2">
      <c r="A29" s="263" t="s">
        <v>114</v>
      </c>
      <c r="B29" s="68" t="str">
        <f>B14</f>
        <v>BSG Herne</v>
      </c>
      <c r="C29" s="58"/>
      <c r="D29" s="59"/>
    </row>
    <row r="30" spans="1:12" s="258" customFormat="1" ht="18" customHeight="1" x14ac:dyDescent="0.2">
      <c r="A30" s="263" t="s">
        <v>115</v>
      </c>
      <c r="B30" s="265" t="str">
        <f>VLOOKUP('Ligen-Übersicht'!$E$13,'Ligen-Übersicht'!$Y$12:$Z$14,2,0)</f>
        <v>Sporthalle Wanne-Süd, Im Sportpark  20, 44652 Herne</v>
      </c>
      <c r="C30" s="58"/>
      <c r="D30" s="59"/>
    </row>
    <row r="31" spans="1:12" s="258" customFormat="1" ht="18" customHeight="1" x14ac:dyDescent="0.2">
      <c r="A31" s="263" t="s">
        <v>116</v>
      </c>
      <c r="B31" s="249" t="str">
        <f>'Ligen-Übersicht'!$D$13</f>
        <v>10:00 Uhr</v>
      </c>
      <c r="C31" s="58"/>
      <c r="D31" s="59"/>
    </row>
    <row r="32" spans="1:12" s="258" customFormat="1" ht="18" customHeight="1" x14ac:dyDescent="0.2">
      <c r="A32" s="263" t="s">
        <v>117</v>
      </c>
      <c r="B32" s="263" t="s">
        <v>70</v>
      </c>
      <c r="C32" s="58"/>
      <c r="D32" s="59"/>
    </row>
    <row r="33" spans="1:4" s="258" customFormat="1" ht="18" customHeight="1" x14ac:dyDescent="0.2">
      <c r="A33" s="263" t="s">
        <v>112</v>
      </c>
      <c r="B33" s="266" t="s">
        <v>147</v>
      </c>
      <c r="C33" s="58"/>
      <c r="D33" s="59"/>
    </row>
    <row r="34" spans="1:4" s="258" customFormat="1" ht="18" customHeight="1" x14ac:dyDescent="0.2">
      <c r="A34" s="263" t="s">
        <v>119</v>
      </c>
      <c r="B34" s="70" t="str">
        <f>'Ligen-Übersicht'!$G$13&amp;" - "&amp;'Ligen-Übersicht'!$H$13&amp;" - "&amp;'Ligen-Übersicht'!$I$13</f>
        <v>2 - 1 - 3</v>
      </c>
      <c r="C34" s="58"/>
      <c r="D34" s="59"/>
    </row>
    <row r="35" spans="1:4" s="258" customFormat="1" ht="18" customHeight="1" x14ac:dyDescent="0.2">
      <c r="A35" s="263" t="s">
        <v>120</v>
      </c>
      <c r="B35" s="270" t="str">
        <f>'Ligen-Übersicht'!F13</f>
        <v>Ewald Pferdekamp</v>
      </c>
      <c r="C35" s="58"/>
      <c r="D35" s="59"/>
    </row>
    <row r="36" spans="1:4" s="258" customFormat="1" ht="24.95" customHeight="1" x14ac:dyDescent="0.2">
      <c r="A36" s="62"/>
      <c r="B36" s="261"/>
      <c r="C36" s="58"/>
      <c r="D36" s="59"/>
    </row>
    <row r="37" spans="1:4" s="258" customFormat="1" ht="21" customHeight="1" x14ac:dyDescent="0.2">
      <c r="A37" s="238">
        <v>3</v>
      </c>
      <c r="B37" s="261"/>
      <c r="C37" s="58"/>
      <c r="D37" s="59"/>
    </row>
    <row r="38" spans="1:4" s="258" customFormat="1" ht="21" customHeight="1" x14ac:dyDescent="0.2">
      <c r="A38" s="327">
        <f>'Ligen-Übersicht'!C14</f>
        <v>44933</v>
      </c>
      <c r="B38" s="327"/>
      <c r="C38" s="58"/>
      <c r="D38" s="59"/>
    </row>
    <row r="39" spans="1:4" s="258" customFormat="1" ht="21" customHeight="1" x14ac:dyDescent="0.2">
      <c r="A39" s="263" t="s">
        <v>114</v>
      </c>
      <c r="B39" s="68" t="str">
        <f>B15</f>
        <v>VfB Stolberg</v>
      </c>
      <c r="C39" s="58"/>
      <c r="D39" s="59"/>
    </row>
    <row r="40" spans="1:4" s="258" customFormat="1" ht="18" customHeight="1" x14ac:dyDescent="0.2">
      <c r="A40" s="263" t="s">
        <v>115</v>
      </c>
      <c r="B40" s="265" t="str">
        <f>VLOOKUP('Ligen-Übersicht'!$E$14,'Ligen-Übersicht'!$Y$12:$Z$14,2,0)</f>
        <v>Kegelzentrum Kamp-Lintfort, Moerser Str. 77, 47475 Kamp- Lintfort</v>
      </c>
      <c r="C40" s="58"/>
      <c r="D40" s="59"/>
    </row>
    <row r="41" spans="1:4" s="258" customFormat="1" ht="18" customHeight="1" x14ac:dyDescent="0.2">
      <c r="A41" s="263" t="s">
        <v>116</v>
      </c>
      <c r="B41" s="249" t="str">
        <f>'Ligen-Übersicht'!$D$14</f>
        <v>10:00 Uhr</v>
      </c>
      <c r="C41" s="58"/>
      <c r="D41" s="59"/>
    </row>
    <row r="42" spans="1:4" s="258" customFormat="1" ht="18" customHeight="1" x14ac:dyDescent="0.2">
      <c r="A42" s="263" t="s">
        <v>117</v>
      </c>
      <c r="B42" s="263" t="s">
        <v>54</v>
      </c>
      <c r="C42" s="58"/>
      <c r="D42" s="59"/>
    </row>
    <row r="43" spans="1:4" s="258" customFormat="1" ht="18" customHeight="1" x14ac:dyDescent="0.2">
      <c r="A43" s="263" t="s">
        <v>112</v>
      </c>
      <c r="B43" s="266" t="s">
        <v>147</v>
      </c>
      <c r="C43" s="58"/>
      <c r="D43" s="59"/>
    </row>
    <row r="44" spans="1:4" s="258" customFormat="1" ht="18" customHeight="1" x14ac:dyDescent="0.2">
      <c r="A44" s="263" t="s">
        <v>119</v>
      </c>
      <c r="B44" s="70" t="str">
        <f>'Ligen-Übersicht'!$G$14&amp;" - "&amp;'Ligen-Übersicht'!$H$14&amp;" - "&amp;'Ligen-Übersicht'!$I$14</f>
        <v>3 - 2 - 1</v>
      </c>
      <c r="C44" s="58"/>
      <c r="D44" s="59"/>
    </row>
    <row r="45" spans="1:4" s="258" customFormat="1" ht="18" customHeight="1" x14ac:dyDescent="0.2">
      <c r="A45" s="263" t="s">
        <v>120</v>
      </c>
      <c r="B45" s="270" t="str">
        <f>'Ligen-Übersicht'!F14</f>
        <v>Frank Reimann</v>
      </c>
      <c r="C45" s="58"/>
      <c r="D45" s="59"/>
    </row>
    <row r="46" spans="1:4" s="258" customFormat="1" ht="18" customHeight="1" x14ac:dyDescent="0.2">
      <c r="A46" s="263"/>
      <c r="B46" s="270"/>
      <c r="C46" s="58"/>
      <c r="D46" s="59"/>
    </row>
    <row r="47" spans="1:4" s="258" customFormat="1" ht="18" customHeight="1" x14ac:dyDescent="0.2">
      <c r="A47" s="70" t="s">
        <v>188</v>
      </c>
      <c r="B47" s="270"/>
      <c r="C47" s="58"/>
      <c r="D47" s="59"/>
    </row>
    <row r="48" spans="1:4" s="258" customFormat="1" ht="18" customHeight="1" x14ac:dyDescent="0.2">
      <c r="B48" s="112"/>
      <c r="C48" s="58"/>
      <c r="D48" s="59"/>
    </row>
    <row r="49" spans="1:4" s="258" customFormat="1" ht="18" customHeight="1" x14ac:dyDescent="0.2">
      <c r="A49" s="263"/>
      <c r="C49" s="58"/>
      <c r="D49" s="58"/>
    </row>
    <row r="50" spans="1:4" s="258" customFormat="1" ht="18" customHeight="1" x14ac:dyDescent="0.2">
      <c r="A50" s="113"/>
      <c r="B50" s="270"/>
      <c r="C50" s="58"/>
      <c r="D50" s="58"/>
    </row>
    <row r="51" spans="1:4" s="258" customFormat="1" ht="18" customHeight="1" x14ac:dyDescent="0.2">
      <c r="A51" s="263"/>
      <c r="B51" s="282"/>
      <c r="C51" s="58"/>
      <c r="D51" s="58"/>
    </row>
    <row r="52" spans="1:4" s="258" customFormat="1" ht="18" customHeight="1" x14ac:dyDescent="0.2">
      <c r="A52" s="263"/>
      <c r="C52" s="58"/>
      <c r="D52" s="58"/>
    </row>
    <row r="53" spans="1:4" s="258" customFormat="1" ht="18" customHeight="1" x14ac:dyDescent="0.2">
      <c r="A53" s="263"/>
      <c r="B53" s="270"/>
      <c r="C53" s="58"/>
      <c r="D53" s="58"/>
    </row>
    <row r="54" spans="1:4" s="258" customFormat="1" ht="18" customHeight="1" x14ac:dyDescent="0.2">
      <c r="A54" s="263"/>
      <c r="B54" s="270"/>
      <c r="C54" s="58"/>
      <c r="D54" s="58"/>
    </row>
    <row r="55" spans="1:4" s="258" customFormat="1" ht="18" customHeight="1" x14ac:dyDescent="0.2">
      <c r="A55" s="263"/>
      <c r="B55" s="270"/>
      <c r="C55" s="58"/>
      <c r="D55" s="58"/>
    </row>
    <row r="56" spans="1:4" s="258" customFormat="1" ht="18" customHeight="1" x14ac:dyDescent="0.2">
      <c r="A56" s="263"/>
      <c r="B56" s="270"/>
      <c r="C56" s="58"/>
      <c r="D56" s="58"/>
    </row>
    <row r="57" spans="1:4" s="258" customFormat="1" ht="18" customHeight="1" x14ac:dyDescent="0.2">
      <c r="A57" s="263"/>
      <c r="B57" s="270"/>
      <c r="C57" s="58"/>
      <c r="D57" s="58"/>
    </row>
    <row r="58" spans="1:4" s="258" customFormat="1" ht="18" customHeight="1" x14ac:dyDescent="0.2">
      <c r="A58" s="263"/>
      <c r="B58" s="270"/>
      <c r="C58" s="58"/>
      <c r="D58" s="58"/>
    </row>
    <row r="59" spans="1:4" s="258" customFormat="1" ht="18" customHeight="1" x14ac:dyDescent="0.2">
      <c r="A59" s="263"/>
      <c r="B59" s="270"/>
      <c r="C59" s="58"/>
      <c r="D59" s="58"/>
    </row>
    <row r="60" spans="1:4" s="258" customFormat="1" ht="18" customHeight="1" x14ac:dyDescent="0.2">
      <c r="A60" s="263"/>
      <c r="B60" s="270"/>
      <c r="C60" s="58"/>
      <c r="D60" s="58"/>
    </row>
    <row r="61" spans="1:4" s="258" customFormat="1" ht="18" customHeight="1" x14ac:dyDescent="0.2">
      <c r="A61" s="263"/>
      <c r="B61" s="270"/>
      <c r="C61" s="58"/>
      <c r="D61" s="58"/>
    </row>
    <row r="62" spans="1:4" s="258" customFormat="1" ht="18" customHeight="1" x14ac:dyDescent="0.2">
      <c r="A62" s="263"/>
      <c r="B62" s="270"/>
      <c r="C62" s="58"/>
      <c r="D62" s="58"/>
    </row>
    <row r="63" spans="1:4" s="258" customFormat="1" ht="18" customHeight="1" x14ac:dyDescent="0.2">
      <c r="A63" s="263"/>
      <c r="B63" s="270"/>
      <c r="C63" s="58"/>
      <c r="D63" s="58"/>
    </row>
    <row r="64" spans="1:4" s="258" customFormat="1" ht="18" customHeight="1" x14ac:dyDescent="0.2">
      <c r="A64" s="263"/>
      <c r="B64" s="270"/>
      <c r="C64" s="58"/>
      <c r="D64" s="58"/>
    </row>
    <row r="65" spans="1:4" s="258" customFormat="1" ht="18" customHeight="1" x14ac:dyDescent="0.2">
      <c r="A65" s="72"/>
      <c r="B65" s="261"/>
      <c r="C65" s="58"/>
      <c r="D65" s="58"/>
    </row>
    <row r="66" spans="1:4" s="258" customFormat="1" ht="21" customHeight="1" x14ac:dyDescent="0.2">
      <c r="C66" s="58"/>
      <c r="D66" s="58"/>
    </row>
    <row r="67" spans="1:4" s="258" customFormat="1" ht="21" customHeight="1" x14ac:dyDescent="0.2">
      <c r="A67" s="263"/>
      <c r="B67" s="77"/>
      <c r="C67" s="58"/>
      <c r="D67" s="58"/>
    </row>
    <row r="68" spans="1:4" s="258" customFormat="1" ht="18" customHeight="1" x14ac:dyDescent="0.2">
      <c r="C68" s="58"/>
      <c r="D68" s="58"/>
    </row>
    <row r="69" spans="1:4" s="258" customFormat="1" ht="18" customHeight="1" x14ac:dyDescent="0.2">
      <c r="A69" s="263"/>
      <c r="C69" s="58"/>
      <c r="D69" s="58"/>
    </row>
    <row r="70" spans="1:4" s="258" customFormat="1" ht="18" customHeight="1" x14ac:dyDescent="0.2">
      <c r="A70" s="263"/>
      <c r="B70" s="263"/>
      <c r="C70" s="58"/>
      <c r="D70" s="58"/>
    </row>
    <row r="71" spans="1:4" s="258" customFormat="1" ht="18" customHeight="1" x14ac:dyDescent="0.2">
      <c r="A71" s="263"/>
      <c r="B71" s="263"/>
      <c r="C71" s="58"/>
      <c r="D71" s="58"/>
    </row>
    <row r="72" spans="1:4" s="258" customFormat="1" ht="18" customHeight="1" x14ac:dyDescent="0.2">
      <c r="A72" s="263"/>
      <c r="B72" s="70"/>
      <c r="C72" s="58"/>
      <c r="D72" s="58"/>
    </row>
    <row r="73" spans="1:4" s="258" customFormat="1" ht="18" customHeight="1" x14ac:dyDescent="0.2">
      <c r="A73" s="263"/>
      <c r="B73" s="270"/>
      <c r="C73" s="58"/>
      <c r="D73" s="58"/>
    </row>
    <row r="74" spans="1:4" s="258" customFormat="1" ht="18" customHeight="1" x14ac:dyDescent="0.2">
      <c r="A74" s="72"/>
      <c r="B74" s="261"/>
      <c r="C74" s="58"/>
      <c r="D74" s="58"/>
    </row>
    <row r="75" spans="1:4" s="258" customFormat="1" ht="15" customHeight="1" x14ac:dyDescent="0.2">
      <c r="A75" s="60"/>
      <c r="B75" s="261"/>
      <c r="C75" s="58"/>
      <c r="D75" s="58"/>
    </row>
    <row r="76" spans="1:4" s="258" customFormat="1" ht="21" customHeight="1" x14ac:dyDescent="0.2">
      <c r="A76" s="112"/>
      <c r="C76" s="58"/>
      <c r="D76" s="58"/>
    </row>
    <row r="77" spans="1:4" s="258" customFormat="1" ht="21" customHeight="1" x14ac:dyDescent="0.2">
      <c r="A77" s="263"/>
      <c r="C77" s="58"/>
      <c r="D77" s="58"/>
    </row>
    <row r="78" spans="1:4" s="258" customFormat="1" ht="18" customHeight="1" x14ac:dyDescent="0.2">
      <c r="A78" s="263"/>
      <c r="B78" s="270"/>
      <c r="C78" s="58"/>
      <c r="D78" s="58"/>
    </row>
    <row r="79" spans="1:4" s="258" customFormat="1" ht="18" customHeight="1" x14ac:dyDescent="0.2">
      <c r="A79" s="263"/>
      <c r="B79" s="73"/>
      <c r="C79" s="58"/>
      <c r="D79" s="58"/>
    </row>
    <row r="80" spans="1:4" s="258" customFormat="1" ht="18" customHeight="1" x14ac:dyDescent="0.2">
      <c r="A80" s="263"/>
      <c r="B80" s="263"/>
      <c r="C80" s="58"/>
      <c r="D80" s="58"/>
    </row>
    <row r="81" spans="1:4" s="258" customFormat="1" ht="18" customHeight="1" x14ac:dyDescent="0.2">
      <c r="A81" s="263"/>
      <c r="B81" s="263"/>
      <c r="C81" s="58"/>
      <c r="D81" s="58"/>
    </row>
    <row r="82" spans="1:4" s="258" customFormat="1" ht="18" customHeight="1" x14ac:dyDescent="0.2">
      <c r="A82" s="263"/>
      <c r="B82" s="70"/>
      <c r="C82" s="58"/>
      <c r="D82" s="58"/>
    </row>
    <row r="83" spans="1:4" s="258" customFormat="1" ht="18" customHeight="1" x14ac:dyDescent="0.2">
      <c r="A83" s="263"/>
      <c r="B83" s="270"/>
      <c r="C83" s="58"/>
      <c r="D83" s="58"/>
    </row>
    <row r="84" spans="1:4" s="258" customFormat="1" ht="18" customHeight="1" x14ac:dyDescent="0.2">
      <c r="A84" s="72"/>
      <c r="B84" s="261"/>
      <c r="C84" s="58"/>
      <c r="D84" s="58"/>
    </row>
    <row r="85" spans="1:4" s="258" customFormat="1" ht="15" customHeight="1" x14ac:dyDescent="0.2">
      <c r="A85" s="60"/>
      <c r="B85" s="261"/>
      <c r="C85" s="58"/>
      <c r="D85" s="58"/>
    </row>
    <row r="86" spans="1:4" s="258" customFormat="1" ht="21" customHeight="1" x14ac:dyDescent="0.2">
      <c r="A86" s="327"/>
      <c r="B86" s="327"/>
      <c r="C86" s="58"/>
      <c r="D86" s="58"/>
    </row>
    <row r="87" spans="1:4" s="258" customFormat="1" ht="21" customHeight="1" x14ac:dyDescent="0.2">
      <c r="A87" s="263"/>
      <c r="B87" s="68"/>
      <c r="C87" s="58"/>
      <c r="D87" s="58"/>
    </row>
    <row r="88" spans="1:4" s="258" customFormat="1" ht="18" customHeight="1" x14ac:dyDescent="0.2">
      <c r="A88" s="263"/>
      <c r="B88" s="270"/>
      <c r="C88" s="58"/>
      <c r="D88" s="58"/>
    </row>
    <row r="89" spans="1:4" s="258" customFormat="1" ht="18" customHeight="1" x14ac:dyDescent="0.2">
      <c r="A89" s="263"/>
      <c r="B89" s="73"/>
      <c r="C89" s="58"/>
      <c r="D89" s="58"/>
    </row>
    <row r="90" spans="1:4" s="258" customFormat="1" ht="18" customHeight="1" x14ac:dyDescent="0.2">
      <c r="A90" s="263"/>
      <c r="B90" s="263"/>
      <c r="C90" s="58"/>
      <c r="D90" s="58"/>
    </row>
    <row r="91" spans="1:4" s="258" customFormat="1" ht="18" customHeight="1" x14ac:dyDescent="0.2">
      <c r="A91" s="263"/>
      <c r="B91" s="263"/>
      <c r="C91" s="58"/>
      <c r="D91" s="58"/>
    </row>
    <row r="92" spans="1:4" s="258" customFormat="1" ht="18" customHeight="1" x14ac:dyDescent="0.2">
      <c r="A92" s="263"/>
      <c r="B92" s="70"/>
      <c r="C92" s="58"/>
      <c r="D92" s="58"/>
    </row>
    <row r="93" spans="1:4" s="258" customFormat="1" ht="18" customHeight="1" x14ac:dyDescent="0.2">
      <c r="A93" s="263"/>
      <c r="B93" s="270"/>
      <c r="C93" s="58"/>
      <c r="D93" s="58"/>
    </row>
    <row r="94" spans="1:4" s="258" customFormat="1" ht="18" customHeight="1" x14ac:dyDescent="0.2">
      <c r="A94" s="76"/>
      <c r="B94" s="255"/>
      <c r="C94" s="58"/>
      <c r="D94" s="58"/>
    </row>
    <row r="95" spans="1:4" s="258" customFormat="1" ht="21" customHeight="1" x14ac:dyDescent="0.2">
      <c r="A95" s="255"/>
      <c r="B95" s="76"/>
      <c r="C95" s="58"/>
      <c r="D95" s="58"/>
    </row>
    <row r="96" spans="1:4" s="258" customFormat="1" ht="21" customHeight="1" x14ac:dyDescent="0.2">
      <c r="A96" s="76"/>
      <c r="B96" s="76"/>
      <c r="C96" s="58"/>
      <c r="D96" s="58"/>
    </row>
    <row r="97" spans="1:4" s="258" customFormat="1" ht="21" customHeight="1" x14ac:dyDescent="0.2">
      <c r="A97" s="76"/>
      <c r="B97" s="76"/>
      <c r="C97" s="58"/>
      <c r="D97" s="58"/>
    </row>
    <row r="98" spans="1:4" s="258" customFormat="1" ht="21" customHeight="1" x14ac:dyDescent="0.2">
      <c r="A98" s="76"/>
      <c r="B98" s="76"/>
      <c r="C98" s="58"/>
      <c r="D98" s="58"/>
    </row>
    <row r="99" spans="1:4" s="258" customFormat="1" ht="21" customHeight="1" x14ac:dyDescent="0.2">
      <c r="A99" s="76"/>
      <c r="B99" s="76"/>
      <c r="C99" s="58"/>
      <c r="D99" s="58"/>
    </row>
    <row r="100" spans="1:4" s="258" customFormat="1" ht="21" customHeight="1" x14ac:dyDescent="0.2">
      <c r="A100" s="76"/>
      <c r="B100" s="76"/>
      <c r="C100" s="58"/>
      <c r="D100" s="58"/>
    </row>
    <row r="101" spans="1:4" s="258" customFormat="1" ht="21" customHeight="1" x14ac:dyDescent="0.2">
      <c r="A101" s="76"/>
      <c r="B101" s="76"/>
      <c r="C101" s="58"/>
      <c r="D101" s="58"/>
    </row>
    <row r="102" spans="1:4" s="258" customFormat="1" ht="21" customHeight="1" x14ac:dyDescent="0.2">
      <c r="A102" s="76"/>
      <c r="B102" s="76"/>
      <c r="C102" s="58"/>
      <c r="D102" s="58"/>
    </row>
    <row r="103" spans="1:4" s="258" customFormat="1" ht="21" customHeight="1" x14ac:dyDescent="0.2">
      <c r="A103" s="76"/>
      <c r="B103" s="76"/>
      <c r="C103" s="58"/>
      <c r="D103" s="58"/>
    </row>
    <row r="104" spans="1:4" s="258" customFormat="1" ht="21" customHeight="1" x14ac:dyDescent="0.2">
      <c r="A104" s="76"/>
      <c r="B104" s="76"/>
      <c r="C104" s="268"/>
      <c r="D104" s="58"/>
    </row>
    <row r="105" spans="1:4" s="258" customFormat="1" ht="21" customHeight="1" x14ac:dyDescent="0.2">
      <c r="A105" s="76"/>
      <c r="B105" s="76"/>
      <c r="C105" s="268"/>
      <c r="D105" s="268"/>
    </row>
    <row r="106" spans="1:4" s="258" customFormat="1" ht="21" customHeight="1" x14ac:dyDescent="0.2">
      <c r="A106" s="255"/>
      <c r="B106" s="255"/>
      <c r="C106" s="268"/>
      <c r="D106" s="268"/>
    </row>
    <row r="107" spans="1:4" s="258" customFormat="1" ht="21" customHeight="1" x14ac:dyDescent="0.2">
      <c r="A107" s="255"/>
      <c r="B107" s="255"/>
      <c r="C107" s="268"/>
      <c r="D107" s="268"/>
    </row>
    <row r="108" spans="1:4" s="258" customFormat="1" ht="21" customHeight="1" x14ac:dyDescent="0.2">
      <c r="A108" s="255"/>
      <c r="B108" s="255"/>
      <c r="C108" s="268"/>
      <c r="D108" s="268"/>
    </row>
    <row r="109" spans="1:4" s="258" customFormat="1" ht="21" customHeight="1" x14ac:dyDescent="0.2">
      <c r="A109" s="255"/>
      <c r="B109" s="255"/>
      <c r="C109" s="268"/>
      <c r="D109" s="268"/>
    </row>
    <row r="110" spans="1:4" s="258" customFormat="1" ht="21" customHeight="1" x14ac:dyDescent="0.2">
      <c r="A110" s="255"/>
      <c r="B110" s="255"/>
      <c r="C110" s="268"/>
      <c r="D110" s="268"/>
    </row>
    <row r="111" spans="1:4" s="258" customFormat="1" ht="21" customHeight="1" x14ac:dyDescent="0.2">
      <c r="A111" s="255"/>
      <c r="B111" s="255"/>
      <c r="C111" s="268"/>
      <c r="D111" s="268"/>
    </row>
    <row r="112" spans="1:4" s="258" customFormat="1" ht="21" customHeight="1" x14ac:dyDescent="0.2">
      <c r="A112" s="255"/>
      <c r="B112" s="255"/>
      <c r="C112" s="268"/>
      <c r="D112" s="268"/>
    </row>
    <row r="113" spans="1:4" s="258" customFormat="1" ht="21" customHeight="1" x14ac:dyDescent="0.2">
      <c r="A113" s="255"/>
      <c r="B113" s="255"/>
      <c r="C113" s="268"/>
      <c r="D113" s="268"/>
    </row>
    <row r="114" spans="1:4" s="258" customFormat="1" ht="21" customHeight="1" x14ac:dyDescent="0.2">
      <c r="A114" s="255"/>
      <c r="B114" s="255"/>
      <c r="C114" s="268"/>
      <c r="D114" s="268"/>
    </row>
    <row r="115" spans="1:4" s="258" customFormat="1" ht="21" customHeight="1" x14ac:dyDescent="0.2">
      <c r="A115" s="255"/>
      <c r="B115" s="255"/>
      <c r="C115" s="268"/>
      <c r="D115" s="268"/>
    </row>
    <row r="116" spans="1:4" s="258" customFormat="1" ht="21" customHeight="1" x14ac:dyDescent="0.2">
      <c r="A116" s="255"/>
      <c r="B116" s="255"/>
      <c r="C116" s="268"/>
      <c r="D116" s="268"/>
    </row>
    <row r="117" spans="1:4" s="258" customFormat="1" ht="21" customHeight="1" x14ac:dyDescent="0.2">
      <c r="A117" s="255"/>
      <c r="B117" s="255"/>
      <c r="C117" s="268"/>
      <c r="D117" s="261"/>
    </row>
    <row r="118" spans="1:4" s="258" customFormat="1" ht="21" customHeight="1" x14ac:dyDescent="0.2">
      <c r="A118" s="255"/>
      <c r="B118" s="255"/>
      <c r="C118" s="268"/>
      <c r="D118" s="261"/>
    </row>
    <row r="119" spans="1:4" s="258" customFormat="1" ht="21" customHeight="1" x14ac:dyDescent="0.2">
      <c r="A119" s="255"/>
      <c r="B119" s="255"/>
      <c r="C119" s="268"/>
      <c r="D119" s="261"/>
    </row>
    <row r="120" spans="1:4" s="258" customFormat="1" ht="21" customHeight="1" x14ac:dyDescent="0.2">
      <c r="A120" s="255"/>
      <c r="B120" s="255"/>
      <c r="C120" s="268"/>
      <c r="D120" s="261"/>
    </row>
    <row r="121" spans="1:4" s="258" customFormat="1" ht="21" customHeight="1" x14ac:dyDescent="0.2">
      <c r="A121" s="255"/>
      <c r="B121" s="255"/>
      <c r="C121" s="268"/>
      <c r="D121" s="261"/>
    </row>
    <row r="122" spans="1:4" s="258" customFormat="1" ht="21" customHeight="1" x14ac:dyDescent="0.2">
      <c r="A122" s="255"/>
      <c r="B122" s="255"/>
      <c r="C122" s="268"/>
      <c r="D122" s="261"/>
    </row>
    <row r="123" spans="1:4" s="258" customFormat="1" ht="21" customHeight="1" x14ac:dyDescent="0.2">
      <c r="A123" s="255"/>
      <c r="B123" s="255"/>
      <c r="C123" s="268"/>
      <c r="D123" s="261"/>
    </row>
    <row r="124" spans="1:4" s="258" customFormat="1" ht="21" customHeight="1" x14ac:dyDescent="0.2">
      <c r="A124" s="255"/>
      <c r="B124" s="255"/>
      <c r="C124" s="58"/>
      <c r="D124" s="261"/>
    </row>
    <row r="125" spans="1:4" s="258" customFormat="1" ht="21" customHeight="1" x14ac:dyDescent="0.2">
      <c r="A125" s="255"/>
      <c r="B125" s="255"/>
      <c r="C125" s="58"/>
      <c r="D125" s="58"/>
    </row>
    <row r="126" spans="1:4" s="258" customFormat="1" ht="21" customHeight="1" x14ac:dyDescent="0.2">
      <c r="A126" s="255"/>
      <c r="B126" s="255"/>
      <c r="C126" s="58"/>
      <c r="D126" s="58"/>
    </row>
    <row r="127" spans="1:4" s="258" customFormat="1" ht="21" customHeight="1" x14ac:dyDescent="0.2">
      <c r="A127" s="255"/>
      <c r="B127" s="255"/>
      <c r="C127" s="58"/>
      <c r="D127" s="58"/>
    </row>
    <row r="128" spans="1:4" s="258" customFormat="1" ht="21" customHeight="1" x14ac:dyDescent="0.2">
      <c r="A128" s="255"/>
      <c r="B128" s="255"/>
      <c r="C128" s="58"/>
      <c r="D128" s="58"/>
    </row>
    <row r="129" spans="1:17" s="258" customFormat="1" ht="21" customHeight="1" x14ac:dyDescent="0.2">
      <c r="A129" s="255"/>
      <c r="B129" s="255"/>
      <c r="C129" s="58"/>
      <c r="D129" s="58"/>
    </row>
    <row r="130" spans="1:17" s="258" customFormat="1" ht="21" customHeight="1" x14ac:dyDescent="0.2">
      <c r="A130" s="255"/>
      <c r="B130" s="255"/>
      <c r="C130" s="58"/>
      <c r="D130" s="58"/>
    </row>
    <row r="131" spans="1:17" s="258" customFormat="1" ht="21" customHeight="1" x14ac:dyDescent="0.2">
      <c r="A131" s="255"/>
      <c r="B131" s="255"/>
      <c r="C131" s="58"/>
      <c r="D131" s="58"/>
    </row>
    <row r="132" spans="1:17" s="258" customFormat="1" ht="21" customHeight="1" x14ac:dyDescent="0.2">
      <c r="A132" s="255"/>
      <c r="B132" s="255"/>
      <c r="C132" s="58"/>
      <c r="D132" s="58"/>
    </row>
    <row r="133" spans="1:17" s="258" customFormat="1" ht="21" customHeight="1" x14ac:dyDescent="0.2">
      <c r="A133" s="255"/>
      <c r="B133" s="255"/>
      <c r="C133" s="58"/>
      <c r="D133" s="58"/>
    </row>
    <row r="134" spans="1:17" s="258" customFormat="1" ht="21" customHeight="1" x14ac:dyDescent="0.2">
      <c r="A134" s="255"/>
      <c r="B134" s="255"/>
      <c r="C134" s="58"/>
      <c r="D134" s="58"/>
    </row>
    <row r="135" spans="1:17" s="258" customFormat="1" ht="21" customHeight="1" x14ac:dyDescent="0.2">
      <c r="A135" s="255"/>
      <c r="B135" s="255"/>
      <c r="C135" s="58"/>
      <c r="D135" s="58"/>
    </row>
    <row r="136" spans="1:17" s="258" customFormat="1" ht="21" customHeight="1" x14ac:dyDescent="0.2">
      <c r="A136" s="255"/>
      <c r="B136" s="255"/>
      <c r="C136" s="58"/>
      <c r="D136" s="58"/>
    </row>
    <row r="137" spans="1:17" s="258" customFormat="1" ht="21" customHeight="1" x14ac:dyDescent="0.2">
      <c r="A137" s="255"/>
      <c r="B137" s="255"/>
      <c r="C137" s="58"/>
      <c r="D137" s="58"/>
    </row>
    <row r="138" spans="1:17" s="258" customFormat="1" ht="21" customHeight="1" x14ac:dyDescent="0.2">
      <c r="A138" s="255"/>
      <c r="B138" s="255"/>
      <c r="C138" s="58"/>
      <c r="D138" s="58"/>
    </row>
    <row r="139" spans="1:17" s="255" customFormat="1" ht="21" customHeight="1" x14ac:dyDescent="0.2">
      <c r="C139" s="58"/>
      <c r="D139" s="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</row>
    <row r="140" spans="1:17" s="255" customFormat="1" ht="21" customHeight="1" x14ac:dyDescent="0.2">
      <c r="C140" s="58"/>
      <c r="D140" s="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</row>
    <row r="141" spans="1:17" s="255" customFormat="1" ht="21" customHeight="1" x14ac:dyDescent="0.2">
      <c r="C141" s="58"/>
      <c r="D141" s="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</row>
    <row r="142" spans="1:17" s="255" customFormat="1" ht="21" customHeight="1" x14ac:dyDescent="0.2">
      <c r="C142" s="58"/>
      <c r="D142" s="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</row>
    <row r="143" spans="1:17" s="255" customFormat="1" ht="21" customHeight="1" x14ac:dyDescent="0.2">
      <c r="C143" s="58"/>
      <c r="D143" s="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</row>
    <row r="144" spans="1:17" s="255" customFormat="1" ht="21" customHeight="1" x14ac:dyDescent="0.2">
      <c r="C144" s="58"/>
      <c r="D144" s="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</row>
    <row r="145" spans="3:17" s="255" customFormat="1" ht="21" customHeight="1" x14ac:dyDescent="0.2">
      <c r="C145" s="58"/>
      <c r="D145" s="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</row>
    <row r="146" spans="3:17" s="255" customFormat="1" ht="21" customHeight="1" x14ac:dyDescent="0.2">
      <c r="C146" s="58"/>
      <c r="D146" s="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</row>
    <row r="147" spans="3:17" s="255" customFormat="1" ht="21" customHeight="1" x14ac:dyDescent="0.2">
      <c r="C147" s="58"/>
      <c r="D147" s="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</row>
  </sheetData>
  <sheetProtection selectLockedCells="1"/>
  <mergeCells count="4">
    <mergeCell ref="A18:B18"/>
    <mergeCell ref="A28:B28"/>
    <mergeCell ref="A38:B38"/>
    <mergeCell ref="A86:B86"/>
  </mergeCells>
  <printOptions horizontalCentered="1"/>
  <pageMargins left="0.39370078740157483" right="0" top="0.39370078740157483" bottom="0" header="0.51181102362204722" footer="0.51181102362204722"/>
  <pageSetup paperSize="9" scale="90" orientation="portrait" horizontalDpi="4294967294" verticalDpi="300" r:id="rId1"/>
  <headerFooter alignWithMargins="0"/>
  <rowBreaks count="1" manualBreakCount="1">
    <brk id="35" max="2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workbookViewId="0">
      <selection activeCell="F2" sqref="F2:H2"/>
    </sheetView>
  </sheetViews>
  <sheetFormatPr baseColWidth="10" defaultColWidth="11.42578125" defaultRowHeight="12.75" x14ac:dyDescent="0.2"/>
  <cols>
    <col min="1" max="1" width="1.42578125" style="78" customWidth="1"/>
    <col min="2" max="2" width="8.7109375" style="78" customWidth="1"/>
    <col min="3" max="3" width="10.140625" style="78" customWidth="1"/>
    <col min="4" max="4" width="4.28515625" style="78" customWidth="1"/>
    <col min="5" max="5" width="9.7109375" style="78" customWidth="1"/>
    <col min="6" max="6" width="11.28515625" style="78" customWidth="1"/>
    <col min="7" max="7" width="11.28515625" style="82" customWidth="1"/>
    <col min="8" max="9" width="11.28515625" style="78" customWidth="1"/>
    <col min="10" max="12" width="9.7109375" style="78" customWidth="1"/>
    <col min="13" max="13" width="1.42578125" style="78" customWidth="1"/>
    <col min="14" max="14" width="11.42578125" style="78"/>
    <col min="15" max="19" width="5" style="78" customWidth="1"/>
    <col min="20" max="20" width="3.5703125" style="81" customWidth="1"/>
    <col min="21" max="22" width="5" style="81" customWidth="1"/>
    <col min="23" max="23" width="6" style="81" customWidth="1"/>
    <col min="24" max="24" width="16" style="81" customWidth="1"/>
    <col min="25" max="25" width="31.7109375" style="81" customWidth="1"/>
    <col min="26" max="29" width="5.5703125" style="81" customWidth="1"/>
    <col min="30" max="35" width="5.5703125" style="78" customWidth="1"/>
    <col min="36" max="16384" width="11.42578125" style="78"/>
  </cols>
  <sheetData>
    <row r="1" spans="2:34" ht="66.75" customHeight="1" x14ac:dyDescent="0.25">
      <c r="B1" s="348"/>
      <c r="C1" s="348"/>
      <c r="D1" s="302"/>
      <c r="E1" s="349" t="str">
        <f>"Rundenspiele "&amp;'Ligen-Übersicht'!$E$1&amp;CHAR(10)&amp;"Landesliga Damen -  Startzeiten"</f>
        <v>Rundenspiele 2022 / 2023
Landesliga Damen -  Startzeiten</v>
      </c>
      <c r="F1" s="349"/>
      <c r="G1" s="349"/>
      <c r="H1" s="349"/>
      <c r="I1" s="349"/>
      <c r="J1" s="349"/>
      <c r="K1" s="303"/>
      <c r="L1" s="303"/>
      <c r="N1" s="79"/>
      <c r="O1" s="79"/>
      <c r="P1" s="79"/>
      <c r="Q1" s="79"/>
      <c r="R1" s="79"/>
      <c r="S1" s="79"/>
      <c r="T1" s="80"/>
      <c r="U1" s="80"/>
      <c r="V1" s="80"/>
      <c r="W1" s="80"/>
    </row>
    <row r="2" spans="2:34" ht="16.5" customHeight="1" x14ac:dyDescent="0.25">
      <c r="F2" s="331">
        <f>'LL-Damen-Termine'!B7</f>
        <v>44819</v>
      </c>
      <c r="G2" s="331"/>
      <c r="H2" s="331"/>
      <c r="N2" s="79"/>
      <c r="O2" s="79"/>
      <c r="P2" s="79"/>
      <c r="Q2" s="79"/>
      <c r="R2" s="79"/>
      <c r="S2" s="79"/>
      <c r="T2" s="80"/>
      <c r="U2" s="80"/>
      <c r="V2" s="80"/>
    </row>
    <row r="3" spans="2:34" ht="4.9000000000000004" customHeight="1" x14ac:dyDescent="0.25">
      <c r="N3" s="79"/>
      <c r="O3" s="79"/>
      <c r="P3" s="79"/>
      <c r="Q3" s="79"/>
      <c r="R3" s="79"/>
      <c r="S3" s="79"/>
      <c r="T3" s="80"/>
      <c r="U3" s="80"/>
      <c r="V3" s="80"/>
    </row>
    <row r="4" spans="2:34" ht="13.5" customHeight="1" thickBot="1" x14ac:dyDescent="0.3">
      <c r="B4" s="45"/>
      <c r="C4" s="45"/>
      <c r="D4" s="45"/>
      <c r="E4" s="45"/>
      <c r="F4" s="45"/>
      <c r="G4" s="83"/>
      <c r="H4" s="45"/>
      <c r="I4" s="45"/>
      <c r="J4" s="45"/>
      <c r="K4" s="45"/>
      <c r="L4" s="45"/>
      <c r="N4" s="79"/>
      <c r="O4" s="79"/>
      <c r="Q4" s="79"/>
      <c r="R4" s="79"/>
      <c r="S4" s="79"/>
      <c r="T4" s="80"/>
      <c r="U4" s="80"/>
      <c r="V4" s="80"/>
      <c r="W4"/>
      <c r="X4"/>
      <c r="Y4"/>
      <c r="Z4"/>
      <c r="AA4"/>
      <c r="AB4"/>
      <c r="AC4"/>
      <c r="AD4"/>
    </row>
    <row r="5" spans="2:34" ht="13.5" customHeight="1" x14ac:dyDescent="0.25">
      <c r="E5" s="338" t="s">
        <v>126</v>
      </c>
      <c r="F5" s="370">
        <f>'Ligen-Übersicht'!$C$12</f>
        <v>44856</v>
      </c>
      <c r="G5" s="352" t="str">
        <f>'Ligen-Übersicht'!$E$12</f>
        <v>RBSG Königshardt</v>
      </c>
      <c r="H5" s="352"/>
      <c r="I5" s="353"/>
      <c r="J5" s="83"/>
      <c r="Q5" s="79"/>
      <c r="R5" s="79"/>
      <c r="S5" s="79"/>
      <c r="T5" s="79"/>
      <c r="U5" s="79"/>
      <c r="V5" s="79"/>
      <c r="W5" s="80"/>
      <c r="X5" s="80"/>
      <c r="Y5" s="80"/>
      <c r="Z5"/>
      <c r="AA5"/>
      <c r="AB5"/>
      <c r="AC5"/>
      <c r="AD5"/>
      <c r="AE5"/>
      <c r="AF5"/>
      <c r="AG5"/>
    </row>
    <row r="6" spans="2:34" ht="13.5" customHeight="1" x14ac:dyDescent="0.25">
      <c r="E6" s="339"/>
      <c r="F6" s="371"/>
      <c r="G6" s="354"/>
      <c r="H6" s="354"/>
      <c r="I6" s="355"/>
      <c r="J6" s="83"/>
      <c r="Q6" s="79"/>
      <c r="R6" s="79"/>
      <c r="S6" s="79"/>
      <c r="T6" s="79"/>
      <c r="U6" s="79"/>
      <c r="V6" s="79"/>
      <c r="W6" s="80"/>
      <c r="X6" s="80"/>
      <c r="Y6" s="80"/>
      <c r="Z6"/>
      <c r="AA6"/>
      <c r="AB6"/>
      <c r="AC6"/>
      <c r="AD6"/>
      <c r="AE6"/>
      <c r="AF6"/>
      <c r="AG6"/>
    </row>
    <row r="7" spans="2:34" ht="18" customHeight="1" thickBot="1" x14ac:dyDescent="0.3">
      <c r="E7" s="340"/>
      <c r="F7" s="372"/>
      <c r="G7" s="356"/>
      <c r="H7" s="356"/>
      <c r="I7" s="357"/>
      <c r="J7" s="83"/>
      <c r="Q7" s="79"/>
      <c r="R7" s="79"/>
      <c r="S7" s="79"/>
      <c r="T7" s="79"/>
      <c r="U7" s="79"/>
      <c r="V7" s="79"/>
      <c r="W7" s="80"/>
      <c r="X7" s="80"/>
      <c r="Y7" s="80"/>
      <c r="Z7"/>
      <c r="AA7"/>
      <c r="AB7"/>
      <c r="AC7"/>
      <c r="AD7"/>
      <c r="AE7"/>
      <c r="AF7"/>
      <c r="AG7"/>
    </row>
    <row r="8" spans="2:34" ht="20.100000000000001" customHeight="1" thickBot="1" x14ac:dyDescent="0.3">
      <c r="E8" s="87" t="s">
        <v>129</v>
      </c>
      <c r="F8" s="87" t="s">
        <v>130</v>
      </c>
      <c r="G8" s="87" t="s">
        <v>131</v>
      </c>
      <c r="H8" s="87" t="s">
        <v>132</v>
      </c>
      <c r="I8" s="87" t="s">
        <v>133</v>
      </c>
      <c r="J8" s="83"/>
      <c r="Q8" s="79"/>
      <c r="R8" s="79"/>
      <c r="S8" s="79"/>
      <c r="T8" s="79"/>
      <c r="U8" s="79"/>
      <c r="V8" s="79"/>
      <c r="W8" s="80"/>
      <c r="X8" s="80"/>
      <c r="Y8" s="80"/>
      <c r="Z8"/>
      <c r="AA8"/>
      <c r="AB8"/>
      <c r="AC8"/>
      <c r="AD8"/>
      <c r="AE8"/>
      <c r="AF8"/>
      <c r="AG8"/>
      <c r="AH8" s="90"/>
    </row>
    <row r="9" spans="2:34" ht="21.95" customHeight="1" x14ac:dyDescent="0.25">
      <c r="E9" s="88">
        <v>0.41666666666666669</v>
      </c>
      <c r="F9" s="332" t="str">
        <f>VLOOKUP('Ligen-Übersicht'!$G$12,'Ligen-Übersicht'!$B$12:$E$14,4)</f>
        <v>RBSG Königshardt</v>
      </c>
      <c r="G9" s="333"/>
      <c r="H9" s="333"/>
      <c r="I9" s="333"/>
      <c r="J9" s="83"/>
      <c r="Q9" s="79"/>
      <c r="R9" s="79"/>
      <c r="S9" s="79"/>
      <c r="T9" s="79"/>
      <c r="U9" s="79"/>
      <c r="V9" s="79"/>
      <c r="W9" s="80"/>
      <c r="X9" s="80"/>
      <c r="Y9" s="80"/>
      <c r="Z9"/>
      <c r="AA9"/>
      <c r="AB9"/>
      <c r="AC9"/>
      <c r="AD9"/>
      <c r="AE9"/>
      <c r="AF9"/>
      <c r="AG9"/>
      <c r="AH9" s="90"/>
    </row>
    <row r="10" spans="2:34" ht="21.95" customHeight="1" x14ac:dyDescent="0.25">
      <c r="E10" s="91">
        <v>0.44791666666666669</v>
      </c>
      <c r="F10" s="328" t="str">
        <f>VLOOKUP('Ligen-Übersicht'!$H$12,'Ligen-Übersicht'!$B$12:$E$14,4)</f>
        <v>VfB Stolberg</v>
      </c>
      <c r="G10" s="329"/>
      <c r="H10" s="329"/>
      <c r="I10" s="329"/>
      <c r="J10" s="83"/>
      <c r="Q10" s="79"/>
      <c r="R10" s="79"/>
      <c r="S10" s="79"/>
      <c r="T10" s="79"/>
      <c r="U10" s="79"/>
      <c r="V10" s="79"/>
      <c r="W10" s="80"/>
      <c r="X10" s="80"/>
      <c r="Y10" s="80"/>
      <c r="Z10"/>
      <c r="AA10"/>
      <c r="AB10"/>
      <c r="AC10"/>
      <c r="AD10"/>
      <c r="AE10"/>
      <c r="AF10"/>
      <c r="AG10"/>
      <c r="AH10" s="90"/>
    </row>
    <row r="11" spans="2:34" ht="21.95" customHeight="1" x14ac:dyDescent="0.25">
      <c r="E11" s="91">
        <v>0.47916666666666669</v>
      </c>
      <c r="F11" s="332" t="str">
        <f>VLOOKUP('Ligen-Übersicht'!$I$12,'Ligen-Übersicht'!$B$12:$E$14,4)</f>
        <v>BSG Herne</v>
      </c>
      <c r="G11" s="333"/>
      <c r="H11" s="333"/>
      <c r="I11" s="333"/>
      <c r="J11" s="83"/>
      <c r="Q11" s="79"/>
      <c r="R11" s="79"/>
      <c r="S11" s="79"/>
      <c r="T11" s="79"/>
      <c r="U11" s="79"/>
      <c r="V11" s="79"/>
      <c r="W11" s="80"/>
      <c r="X11" s="80"/>
      <c r="Y11" s="80"/>
      <c r="Z11"/>
      <c r="AA11"/>
      <c r="AB11"/>
      <c r="AC11"/>
      <c r="AD11"/>
      <c r="AE11"/>
      <c r="AF11"/>
      <c r="AG11"/>
      <c r="AH11" s="90"/>
    </row>
    <row r="12" spans="2:34" ht="21.95" customHeight="1" thickBot="1" x14ac:dyDescent="0.3">
      <c r="E12" s="96">
        <v>0.51041666666666663</v>
      </c>
      <c r="F12" s="351" t="s">
        <v>138</v>
      </c>
      <c r="G12" s="351"/>
      <c r="H12" s="351"/>
      <c r="I12" s="351"/>
      <c r="J12" s="83"/>
      <c r="Q12" s="79"/>
      <c r="R12" s="79"/>
      <c r="S12" s="79"/>
      <c r="T12" s="79"/>
      <c r="U12" s="79"/>
      <c r="V12" s="79"/>
      <c r="W12" s="80"/>
      <c r="X12" s="80"/>
      <c r="Y12" s="80"/>
      <c r="Z12" s="115"/>
      <c r="AA12" s="93"/>
      <c r="AB12" s="103"/>
      <c r="AC12" s="89"/>
      <c r="AD12" s="92"/>
      <c r="AE12" s="90"/>
      <c r="AF12" s="90"/>
      <c r="AG12" s="90"/>
      <c r="AH12" s="90"/>
    </row>
    <row r="13" spans="2:34" ht="18" customHeight="1" x14ac:dyDescent="0.25"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Q13" s="79"/>
      <c r="R13" s="79"/>
      <c r="S13" s="79"/>
      <c r="T13" s="79"/>
      <c r="U13" s="79"/>
      <c r="V13" s="79"/>
      <c r="W13" s="80"/>
      <c r="X13" s="80"/>
      <c r="Y13" s="80"/>
      <c r="Z13" s="80"/>
      <c r="AA13" s="108"/>
      <c r="AB13" s="56"/>
      <c r="AC13" s="85"/>
      <c r="AD13" s="85"/>
      <c r="AE13" s="85"/>
      <c r="AF13" s="90"/>
      <c r="AG13" s="90"/>
      <c r="AH13" s="90"/>
    </row>
    <row r="14" spans="2:34" ht="18" customHeight="1" thickBot="1" x14ac:dyDescent="0.3">
      <c r="G14" s="78"/>
      <c r="J14" s="82"/>
      <c r="K14" s="97"/>
      <c r="L14" s="97"/>
      <c r="M14" s="97"/>
      <c r="N14" s="97"/>
      <c r="O14" s="97"/>
      <c r="Q14" s="79"/>
      <c r="R14" s="79"/>
      <c r="S14" s="79"/>
      <c r="T14" s="79"/>
      <c r="U14" s="79"/>
      <c r="V14" s="79"/>
      <c r="W14" s="80"/>
      <c r="X14" s="80"/>
      <c r="Y14" s="80"/>
      <c r="Z14" s="80"/>
      <c r="AA14" s="108"/>
      <c r="AB14" s="56"/>
      <c r="AC14" s="85"/>
      <c r="AD14" s="85"/>
      <c r="AE14" s="85"/>
      <c r="AF14" s="85"/>
      <c r="AG14" s="85"/>
    </row>
    <row r="15" spans="2:34" ht="18" customHeight="1" x14ac:dyDescent="0.25">
      <c r="E15" s="338" t="s">
        <v>127</v>
      </c>
      <c r="F15" s="361">
        <f>'Ligen-Übersicht'!C13</f>
        <v>44898</v>
      </c>
      <c r="G15" s="352" t="str">
        <f>'Ligen-Übersicht'!$E$13</f>
        <v>BSG Herne</v>
      </c>
      <c r="H15" s="352"/>
      <c r="I15" s="353"/>
      <c r="J15" s="83"/>
      <c r="K15" s="83"/>
      <c r="L15" s="116"/>
      <c r="M15" s="116"/>
      <c r="N15" s="116"/>
      <c r="O15" s="116"/>
      <c r="Q15" s="79"/>
      <c r="R15" s="79"/>
      <c r="S15" s="79"/>
      <c r="T15" s="79"/>
      <c r="U15" s="79"/>
      <c r="V15" s="79"/>
      <c r="W15" s="80"/>
      <c r="X15" s="80"/>
      <c r="Y15" s="80"/>
      <c r="Z15" s="80"/>
      <c r="AA15" s="85"/>
      <c r="AB15" s="85"/>
      <c r="AC15" s="85"/>
      <c r="AD15" s="85"/>
      <c r="AE15" s="85"/>
      <c r="AF15" s="85"/>
      <c r="AG15" s="85"/>
    </row>
    <row r="16" spans="2:34" ht="18" customHeight="1" x14ac:dyDescent="0.25">
      <c r="E16" s="339"/>
      <c r="F16" s="362"/>
      <c r="G16" s="354"/>
      <c r="H16" s="354"/>
      <c r="I16" s="355"/>
      <c r="J16" s="83"/>
      <c r="K16"/>
      <c r="L16"/>
      <c r="M16"/>
      <c r="N16"/>
      <c r="O16"/>
      <c r="P16"/>
      <c r="Q16"/>
      <c r="R16" s="79"/>
      <c r="S16" s="79"/>
      <c r="T16" s="79"/>
      <c r="U16" s="79"/>
      <c r="V16" s="79"/>
      <c r="W16" s="80"/>
      <c r="X16" s="80"/>
      <c r="Y16" s="80"/>
      <c r="Z16" s="78"/>
      <c r="AA16" s="85"/>
      <c r="AB16" s="85"/>
      <c r="AC16" s="85"/>
      <c r="AD16" s="85"/>
      <c r="AE16" s="85"/>
      <c r="AF16" s="85"/>
      <c r="AG16" s="85"/>
    </row>
    <row r="17" spans="4:33" ht="18" customHeight="1" thickBot="1" x14ac:dyDescent="0.3">
      <c r="E17" s="340"/>
      <c r="F17" s="363"/>
      <c r="G17" s="356"/>
      <c r="H17" s="356"/>
      <c r="I17" s="357"/>
      <c r="J17" s="83"/>
      <c r="K17"/>
      <c r="L17"/>
      <c r="M17"/>
      <c r="N17"/>
      <c r="O17"/>
      <c r="P17"/>
      <c r="Q17"/>
      <c r="R17" s="79"/>
      <c r="S17" s="79"/>
      <c r="T17" s="79"/>
      <c r="U17" s="79"/>
      <c r="V17" s="79"/>
      <c r="W17" s="80"/>
      <c r="X17" s="80"/>
      <c r="Y17" s="80"/>
      <c r="AD17" s="81"/>
      <c r="AE17" s="81"/>
      <c r="AF17" s="85"/>
      <c r="AG17" s="85"/>
    </row>
    <row r="18" spans="4:33" ht="20.100000000000001" customHeight="1" thickBot="1" x14ac:dyDescent="0.3">
      <c r="E18" s="87" t="s">
        <v>129</v>
      </c>
      <c r="F18" s="87" t="s">
        <v>134</v>
      </c>
      <c r="G18" s="87" t="s">
        <v>135</v>
      </c>
      <c r="H18" s="87" t="s">
        <v>136</v>
      </c>
      <c r="I18" s="87" t="s">
        <v>137</v>
      </c>
      <c r="J18" s="83"/>
      <c r="K18"/>
      <c r="L18"/>
      <c r="M18"/>
      <c r="N18"/>
      <c r="O18"/>
      <c r="P18"/>
      <c r="Q18"/>
      <c r="R18" s="79"/>
      <c r="S18" s="79"/>
      <c r="T18" s="79"/>
      <c r="U18" s="79"/>
      <c r="V18" s="79"/>
      <c r="W18" s="80"/>
      <c r="X18" s="80"/>
      <c r="Y18" s="80"/>
      <c r="Z18" s="80"/>
      <c r="AA18" s="85"/>
      <c r="AB18" s="111"/>
      <c r="AC18" s="85"/>
      <c r="AD18" s="85"/>
      <c r="AE18" s="85"/>
      <c r="AF18" s="85"/>
      <c r="AG18" s="85"/>
    </row>
    <row r="19" spans="4:33" ht="21.95" customHeight="1" x14ac:dyDescent="0.25">
      <c r="E19" s="88">
        <v>0.41666666666666669</v>
      </c>
      <c r="F19" s="373" t="str">
        <f>VLOOKUP('Ligen-Übersicht'!$G$13,'Ligen-Übersicht'!$B$12:$E$14,4)</f>
        <v>BSG Herne</v>
      </c>
      <c r="G19" s="374"/>
      <c r="H19" s="374"/>
      <c r="I19" s="374"/>
      <c r="J19" s="83"/>
      <c r="K19"/>
      <c r="L19"/>
      <c r="M19"/>
      <c r="N19"/>
      <c r="O19"/>
      <c r="P19"/>
      <c r="Q19"/>
      <c r="R19" s="79"/>
      <c r="S19" s="79"/>
      <c r="T19" s="79"/>
      <c r="U19" s="79"/>
      <c r="V19" s="79"/>
      <c r="W19" s="80"/>
      <c r="X19" s="80"/>
      <c r="Y19" s="80"/>
      <c r="Z19" s="80"/>
      <c r="AA19" s="85"/>
      <c r="AB19" s="111"/>
      <c r="AC19" s="90"/>
      <c r="AD19" s="90"/>
      <c r="AE19" s="81"/>
      <c r="AF19" s="85"/>
      <c r="AG19" s="85"/>
    </row>
    <row r="20" spans="4:33" ht="21.95" customHeight="1" x14ac:dyDescent="0.25">
      <c r="E20" s="91">
        <v>0.44791666666666669</v>
      </c>
      <c r="F20" s="328" t="str">
        <f>VLOOKUP('Ligen-Übersicht'!$H$13,'Ligen-Übersicht'!$B$12:$E$14,4)</f>
        <v>RBSG Königshardt</v>
      </c>
      <c r="G20" s="329"/>
      <c r="H20" s="329"/>
      <c r="I20" s="329"/>
      <c r="J20" s="83"/>
      <c r="K20"/>
      <c r="L20"/>
      <c r="M20"/>
      <c r="N20"/>
      <c r="O20"/>
      <c r="P20"/>
      <c r="Q20"/>
      <c r="R20" s="79"/>
      <c r="S20" s="79"/>
      <c r="T20" s="79"/>
      <c r="U20" s="79"/>
      <c r="V20" s="79"/>
      <c r="W20" s="80"/>
      <c r="X20" s="80"/>
      <c r="Y20" s="80"/>
      <c r="Z20" s="80"/>
      <c r="AA20" s="85"/>
      <c r="AB20" s="111"/>
      <c r="AC20" s="90"/>
      <c r="AD20" s="90"/>
      <c r="AE20" s="81"/>
      <c r="AF20" s="85"/>
      <c r="AG20" s="85"/>
    </row>
    <row r="21" spans="4:33" ht="21.95" customHeight="1" x14ac:dyDescent="0.25">
      <c r="E21" s="91">
        <v>0.47916666666666669</v>
      </c>
      <c r="F21" s="332" t="str">
        <f>VLOOKUP('Ligen-Übersicht'!$I$13,'Ligen-Übersicht'!$B$12:$E$14,4)</f>
        <v>VfB Stolberg</v>
      </c>
      <c r="G21" s="333"/>
      <c r="H21" s="333"/>
      <c r="I21" s="333"/>
      <c r="J21" s="83"/>
      <c r="K21"/>
      <c r="L21"/>
      <c r="M21"/>
      <c r="N21"/>
      <c r="O21"/>
      <c r="P21"/>
      <c r="Q21"/>
      <c r="R21" s="79"/>
      <c r="S21" s="79"/>
      <c r="T21" s="79"/>
      <c r="U21" s="79"/>
      <c r="V21" s="79"/>
      <c r="W21" s="80"/>
      <c r="X21" s="80"/>
      <c r="Y21" s="80"/>
      <c r="Z21" s="80"/>
      <c r="AA21" s="85"/>
      <c r="AB21" s="111"/>
      <c r="AC21" s="90"/>
      <c r="AD21" s="90"/>
      <c r="AE21" s="81"/>
      <c r="AF21" s="85"/>
      <c r="AG21" s="85"/>
    </row>
    <row r="22" spans="4:33" ht="21.95" customHeight="1" thickBot="1" x14ac:dyDescent="0.3">
      <c r="E22" s="96">
        <v>0.51041666666666663</v>
      </c>
      <c r="F22" s="351" t="s">
        <v>138</v>
      </c>
      <c r="G22" s="351"/>
      <c r="H22" s="351"/>
      <c r="I22" s="351"/>
      <c r="J22" s="83"/>
      <c r="K22"/>
      <c r="L22"/>
      <c r="M22"/>
      <c r="N22"/>
      <c r="O22"/>
      <c r="P22"/>
      <c r="Q22"/>
      <c r="R22" s="79"/>
      <c r="S22" s="79"/>
      <c r="T22" s="79"/>
      <c r="U22" s="79"/>
      <c r="V22" s="79"/>
      <c r="W22" s="80"/>
      <c r="X22" s="80"/>
      <c r="Y22" s="80"/>
      <c r="Z22" s="80"/>
      <c r="AA22" s="85"/>
      <c r="AB22" s="90"/>
      <c r="AC22" s="90"/>
      <c r="AD22" s="90"/>
      <c r="AE22" s="81"/>
      <c r="AF22" s="85"/>
      <c r="AG22" s="85"/>
    </row>
    <row r="23" spans="4:33" ht="18" customHeight="1" x14ac:dyDescent="0.25">
      <c r="G23" s="78"/>
      <c r="J23" s="82"/>
      <c r="K23"/>
      <c r="L23"/>
      <c r="M23"/>
      <c r="N23"/>
      <c r="O23"/>
      <c r="P23"/>
      <c r="Q23"/>
      <c r="T23" s="78"/>
      <c r="U23" s="78"/>
      <c r="V23" s="78"/>
      <c r="Z23" s="89"/>
      <c r="AA23" s="115"/>
      <c r="AB23" s="85"/>
      <c r="AC23" s="85"/>
      <c r="AD23" s="120"/>
      <c r="AE23" s="85"/>
      <c r="AF23" s="85"/>
      <c r="AG23" s="85"/>
    </row>
    <row r="24" spans="4:33" ht="21" customHeight="1" thickBot="1" x14ac:dyDescent="0.3">
      <c r="E24" s="278"/>
      <c r="F24" s="278"/>
      <c r="G24" s="278"/>
      <c r="H24" s="278"/>
      <c r="I24" s="278"/>
      <c r="J24" s="82"/>
      <c r="T24" s="78"/>
      <c r="U24" s="78"/>
      <c r="V24" s="78"/>
      <c r="Z24" s="93"/>
      <c r="AA24" s="115"/>
      <c r="AB24" s="101"/>
      <c r="AC24" s="121"/>
      <c r="AD24" s="120"/>
      <c r="AE24" s="85"/>
      <c r="AF24" s="85"/>
      <c r="AG24" s="85"/>
    </row>
    <row r="25" spans="4:33" ht="18" customHeight="1" x14ac:dyDescent="0.2">
      <c r="E25" s="364" t="s">
        <v>139</v>
      </c>
      <c r="F25" s="361">
        <f>'Ligen-Übersicht'!$C$14</f>
        <v>44933</v>
      </c>
      <c r="G25" s="352" t="str">
        <f>'Ligen-Übersicht'!$E$14</f>
        <v>VfB Stolberg</v>
      </c>
      <c r="H25" s="352"/>
      <c r="I25" s="353"/>
      <c r="J25" s="82"/>
      <c r="T25" s="78"/>
      <c r="U25" s="78"/>
      <c r="V25" s="78"/>
      <c r="Z25" s="93"/>
      <c r="AA25" s="115"/>
      <c r="AB25" s="101"/>
      <c r="AC25" s="121"/>
      <c r="AD25" s="120"/>
      <c r="AE25" s="85"/>
      <c r="AF25" s="85"/>
      <c r="AG25" s="85"/>
    </row>
    <row r="26" spans="4:33" ht="18" customHeight="1" x14ac:dyDescent="0.25">
      <c r="D26" s="45"/>
      <c r="E26" s="365"/>
      <c r="F26" s="362"/>
      <c r="G26" s="354"/>
      <c r="H26" s="354"/>
      <c r="I26" s="355"/>
      <c r="J26" s="82"/>
      <c r="P26" s="45"/>
      <c r="Q26" s="45"/>
      <c r="R26" s="89"/>
      <c r="S26" s="85"/>
      <c r="T26" s="45"/>
      <c r="U26" s="78"/>
      <c r="V26" s="78"/>
      <c r="Z26" s="93"/>
      <c r="AA26" s="115"/>
      <c r="AB26" s="122"/>
      <c r="AC26" s="121"/>
      <c r="AD26" s="102"/>
      <c r="AE26" s="85"/>
      <c r="AF26" s="85"/>
      <c r="AG26" s="85"/>
    </row>
    <row r="27" spans="4:33" ht="18" customHeight="1" thickBot="1" x14ac:dyDescent="0.3">
      <c r="D27" s="45"/>
      <c r="E27" s="366"/>
      <c r="F27" s="363"/>
      <c r="G27" s="356"/>
      <c r="H27" s="356"/>
      <c r="I27" s="357"/>
      <c r="J27" s="82"/>
      <c r="P27" s="45"/>
      <c r="Q27" s="45"/>
      <c r="R27" s="89"/>
      <c r="S27" s="103"/>
      <c r="T27" s="45"/>
      <c r="U27" s="78"/>
      <c r="V27" s="78"/>
      <c r="Z27" s="93"/>
      <c r="AA27" s="115"/>
      <c r="AB27" s="101"/>
      <c r="AC27" s="121"/>
      <c r="AD27" s="102"/>
      <c r="AE27" s="85"/>
      <c r="AF27" s="85"/>
      <c r="AG27" s="85"/>
    </row>
    <row r="28" spans="4:33" ht="18" customHeight="1" thickBot="1" x14ac:dyDescent="0.3">
      <c r="D28" s="45"/>
      <c r="E28" s="87" t="s">
        <v>129</v>
      </c>
      <c r="F28" s="87" t="s">
        <v>130</v>
      </c>
      <c r="G28" s="87" t="s">
        <v>131</v>
      </c>
      <c r="H28" s="87" t="s">
        <v>132</v>
      </c>
      <c r="I28" s="87" t="s">
        <v>133</v>
      </c>
      <c r="J28" s="82"/>
      <c r="P28" s="45"/>
      <c r="Q28" s="45"/>
      <c r="R28" s="93"/>
      <c r="S28" s="101"/>
      <c r="T28" s="45"/>
      <c r="U28" s="78"/>
      <c r="V28" s="78"/>
      <c r="Z28" s="85"/>
      <c r="AA28" s="85"/>
      <c r="AB28" s="85"/>
      <c r="AC28" s="85"/>
      <c r="AD28" s="85"/>
      <c r="AE28" s="85"/>
      <c r="AF28" s="85"/>
      <c r="AG28" s="85"/>
    </row>
    <row r="29" spans="4:33" ht="21.95" customHeight="1" x14ac:dyDescent="0.25">
      <c r="D29" s="45"/>
      <c r="E29" s="88">
        <v>0.41666666666666669</v>
      </c>
      <c r="F29" s="358" t="str">
        <f>VLOOKUP('Ligen-Übersicht'!$G$14,'Ligen-Übersicht'!$B$12:$E$14,4)</f>
        <v>VfB Stolberg</v>
      </c>
      <c r="G29" s="359"/>
      <c r="H29" s="359"/>
      <c r="I29" s="360"/>
      <c r="J29" s="82"/>
      <c r="P29" s="45"/>
      <c r="Q29" s="45"/>
      <c r="R29" s="45"/>
      <c r="S29" s="45"/>
      <c r="T29" s="45"/>
      <c r="U29" s="78"/>
      <c r="V29" s="78"/>
      <c r="Z29" s="85"/>
      <c r="AA29" s="85"/>
      <c r="AB29" s="85"/>
      <c r="AC29" s="85"/>
      <c r="AD29" s="85"/>
      <c r="AE29" s="85"/>
      <c r="AF29" s="85"/>
      <c r="AG29" s="85"/>
    </row>
    <row r="30" spans="4:33" ht="21.95" customHeight="1" x14ac:dyDescent="0.25">
      <c r="D30" s="45"/>
      <c r="E30" s="91">
        <v>0.44791666666666669</v>
      </c>
      <c r="F30" s="328" t="str">
        <f>VLOOKUP('Ligen-Übersicht'!$H$14,'Ligen-Übersicht'!$B$12:$E$14,4)</f>
        <v>BSG Herne</v>
      </c>
      <c r="G30" s="329"/>
      <c r="H30" s="329"/>
      <c r="I30" s="329"/>
      <c r="J30" s="82"/>
      <c r="P30" s="45"/>
      <c r="Q30" s="45"/>
      <c r="T30" s="78"/>
      <c r="U30" s="78"/>
      <c r="V30" s="78"/>
      <c r="Z30" s="85"/>
      <c r="AA30" s="85"/>
      <c r="AB30" s="85"/>
      <c r="AC30" s="85"/>
      <c r="AD30" s="85"/>
      <c r="AE30" s="85"/>
      <c r="AF30" s="85"/>
      <c r="AG30" s="85"/>
    </row>
    <row r="31" spans="4:33" ht="21.95" customHeight="1" x14ac:dyDescent="0.25">
      <c r="D31" s="45"/>
      <c r="E31" s="91">
        <v>0.47916666666666669</v>
      </c>
      <c r="F31" s="332" t="str">
        <f>VLOOKUP('Ligen-Übersicht'!$I$14,'Ligen-Übersicht'!$B$12:$E$14,4)</f>
        <v>RBSG Königshardt</v>
      </c>
      <c r="G31" s="333"/>
      <c r="H31" s="333"/>
      <c r="I31" s="333"/>
      <c r="J31" s="82"/>
      <c r="P31" s="45"/>
      <c r="Q31" s="45"/>
      <c r="T31" s="78"/>
      <c r="U31" s="78"/>
      <c r="V31" s="78"/>
      <c r="Z31" s="115"/>
      <c r="AA31" s="90"/>
      <c r="AB31" s="85"/>
      <c r="AC31" s="85"/>
      <c r="AD31" s="85"/>
      <c r="AE31" s="85"/>
      <c r="AF31" s="85"/>
      <c r="AG31" s="85"/>
    </row>
    <row r="32" spans="4:33" ht="21.95" customHeight="1" thickBot="1" x14ac:dyDescent="0.3">
      <c r="D32" s="45"/>
      <c r="E32" s="96">
        <v>0.51041666666666663</v>
      </c>
      <c r="F32" s="367" t="s">
        <v>138</v>
      </c>
      <c r="G32" s="368"/>
      <c r="H32" s="368"/>
      <c r="I32" s="369"/>
      <c r="J32" s="82"/>
      <c r="P32" s="45"/>
      <c r="Q32" s="45"/>
      <c r="T32" s="78"/>
      <c r="U32" s="78"/>
      <c r="V32" s="78"/>
      <c r="Z32" s="115"/>
      <c r="AA32" s="123"/>
      <c r="AB32" s="103"/>
      <c r="AC32" s="121"/>
      <c r="AD32" s="102"/>
      <c r="AE32" s="85"/>
      <c r="AF32" s="85"/>
      <c r="AG32" s="85"/>
    </row>
    <row r="33" spans="1:30" ht="13.5" customHeight="1" x14ac:dyDescent="0.25">
      <c r="A33" s="45"/>
      <c r="M33" s="45"/>
      <c r="N33" s="45"/>
      <c r="W33" s="115"/>
      <c r="X33" s="123"/>
      <c r="Y33" s="101"/>
      <c r="Z33" s="121"/>
      <c r="AA33" s="102"/>
      <c r="AB33" s="85"/>
      <c r="AC33" s="85"/>
      <c r="AD33" s="85"/>
    </row>
    <row r="34" spans="1:30" ht="5.25" customHeight="1" x14ac:dyDescent="0.25">
      <c r="A34" s="45"/>
      <c r="M34" s="45"/>
      <c r="N34" s="45"/>
      <c r="W34" s="115"/>
      <c r="X34" s="124"/>
      <c r="Y34" s="103"/>
      <c r="Z34" s="121"/>
      <c r="AA34" s="102"/>
      <c r="AB34" s="85"/>
      <c r="AC34" s="85"/>
      <c r="AD34" s="85"/>
    </row>
    <row r="35" spans="1:30" ht="18" customHeight="1" x14ac:dyDescent="0.25">
      <c r="A35" s="45"/>
      <c r="M35" s="45"/>
      <c r="N35" s="45"/>
      <c r="W35" s="115"/>
      <c r="X35" s="124"/>
      <c r="Y35" s="122"/>
      <c r="Z35" s="121"/>
      <c r="AA35" s="102"/>
      <c r="AB35" s="85"/>
      <c r="AC35" s="85"/>
      <c r="AD35" s="85"/>
    </row>
    <row r="36" spans="1:30" ht="18" customHeight="1" x14ac:dyDescent="0.25">
      <c r="A36" s="45"/>
      <c r="M36" s="45"/>
      <c r="N36" s="45"/>
      <c r="W36" s="115"/>
      <c r="X36" s="124"/>
      <c r="Y36" s="101"/>
      <c r="Z36" s="121"/>
      <c r="AA36" s="102"/>
      <c r="AB36" s="85"/>
      <c r="AC36" s="85"/>
      <c r="AD36" s="85"/>
    </row>
    <row r="37" spans="1:30" ht="18" customHeight="1" x14ac:dyDescent="0.25">
      <c r="A37" s="45"/>
      <c r="M37" s="45"/>
      <c r="N37" s="45"/>
    </row>
    <row r="38" spans="1:30" ht="18" customHeight="1" x14ac:dyDescent="0.25">
      <c r="A38" s="45"/>
      <c r="M38" s="45"/>
      <c r="N38" s="45"/>
    </row>
    <row r="39" spans="1:30" ht="18" customHeight="1" x14ac:dyDescent="0.25">
      <c r="A39" s="45"/>
      <c r="M39" s="45"/>
      <c r="N39" s="45"/>
    </row>
    <row r="40" spans="1:30" ht="18" customHeight="1" x14ac:dyDescent="0.25">
      <c r="A40" s="45"/>
      <c r="M40" s="45"/>
      <c r="N40" s="45"/>
    </row>
    <row r="41" spans="1:30" ht="18" customHeight="1" x14ac:dyDescent="0.25">
      <c r="A41" s="45"/>
      <c r="M41" s="45"/>
      <c r="N41" s="45"/>
    </row>
    <row r="42" spans="1:30" ht="18" customHeight="1" x14ac:dyDescent="0.25">
      <c r="A42" s="45"/>
      <c r="M42" s="45"/>
      <c r="N42" s="45"/>
    </row>
    <row r="43" spans="1:30" ht="18" customHeight="1" x14ac:dyDescent="0.25">
      <c r="A43" s="45"/>
      <c r="M43" s="45"/>
      <c r="N43" s="45"/>
    </row>
    <row r="44" spans="1:30" ht="7.5" customHeight="1" x14ac:dyDescent="0.25">
      <c r="A44" s="45"/>
      <c r="M44" s="45"/>
      <c r="N44" s="45"/>
    </row>
    <row r="45" spans="1:30" ht="16.5" customHeight="1" x14ac:dyDescent="0.2"/>
    <row r="46" spans="1:30" ht="42" customHeight="1" x14ac:dyDescent="0.2"/>
    <row r="47" spans="1:30" ht="18.75" customHeight="1" x14ac:dyDescent="0.2"/>
  </sheetData>
  <mergeCells count="24">
    <mergeCell ref="E25:E27"/>
    <mergeCell ref="F32:I32"/>
    <mergeCell ref="E1:J1"/>
    <mergeCell ref="B1:C1"/>
    <mergeCell ref="E5:E7"/>
    <mergeCell ref="F5:F7"/>
    <mergeCell ref="G5:I7"/>
    <mergeCell ref="E15:E17"/>
    <mergeCell ref="G15:I17"/>
    <mergeCell ref="F15:F17"/>
    <mergeCell ref="F2:H2"/>
    <mergeCell ref="F9:I9"/>
    <mergeCell ref="F19:I19"/>
    <mergeCell ref="F10:I10"/>
    <mergeCell ref="F20:I20"/>
    <mergeCell ref="F11:I11"/>
    <mergeCell ref="F21:I21"/>
    <mergeCell ref="F31:I31"/>
    <mergeCell ref="F12:I12"/>
    <mergeCell ref="F22:I22"/>
    <mergeCell ref="G25:I27"/>
    <mergeCell ref="F29:I29"/>
    <mergeCell ref="F30:I30"/>
    <mergeCell ref="F25:F27"/>
  </mergeCells>
  <printOptions horizontalCentered="1"/>
  <pageMargins left="0.19685039370078741" right="0" top="0.98425196850393704" bottom="0" header="0.31496062992125984" footer="0.31496062992125984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6"/>
  <sheetViews>
    <sheetView topLeftCell="A4" workbookViewId="0">
      <selection activeCell="B23" sqref="B23"/>
    </sheetView>
  </sheetViews>
  <sheetFormatPr baseColWidth="10" defaultColWidth="12.5703125" defaultRowHeight="14.25" x14ac:dyDescent="0.2"/>
  <cols>
    <col min="1" max="1" width="20.7109375" style="255" customWidth="1"/>
    <col min="2" max="2" width="76.7109375" style="255" customWidth="1"/>
    <col min="3" max="3" width="2.28515625" style="58" customWidth="1"/>
    <col min="4" max="9" width="12.5703125" style="258"/>
    <col min="10" max="10" width="23.7109375" style="258" customWidth="1"/>
    <col min="11" max="11" width="16" style="258" customWidth="1"/>
    <col min="12" max="12" width="20.140625" style="258" customWidth="1"/>
    <col min="13" max="18" width="12.5703125" style="258"/>
    <col min="19" max="16384" width="12.5703125" style="58"/>
  </cols>
  <sheetData>
    <row r="1" spans="1:15" ht="39" customHeight="1" x14ac:dyDescent="0.2">
      <c r="B1" s="55"/>
      <c r="C1" s="257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5" ht="23.25" customHeight="1" x14ac:dyDescent="0.2">
      <c r="A2" s="57"/>
      <c r="B2" s="261"/>
      <c r="C2" s="257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15" ht="20.25" customHeight="1" x14ac:dyDescent="0.2">
      <c r="A3" s="262"/>
      <c r="B3" s="261"/>
      <c r="C3" s="257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4" spans="1:15" ht="20.25" customHeight="1" x14ac:dyDescent="0.2">
      <c r="A4" s="263"/>
      <c r="B4" s="261"/>
      <c r="C4" s="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5" ht="21" customHeight="1" x14ac:dyDescent="0.2">
      <c r="A5" s="60" t="s">
        <v>104</v>
      </c>
      <c r="B5" s="61" t="s">
        <v>105</v>
      </c>
      <c r="C5" s="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15" ht="21" customHeight="1" x14ac:dyDescent="0.2">
      <c r="A6" s="60" t="s">
        <v>106</v>
      </c>
      <c r="B6" s="61" t="s">
        <v>187</v>
      </c>
      <c r="C6" s="59"/>
      <c r="F6" s="259"/>
      <c r="G6" s="259"/>
      <c r="H6" s="259"/>
      <c r="I6" s="259"/>
      <c r="J6" s="259"/>
      <c r="K6" s="259"/>
      <c r="L6" s="259"/>
      <c r="M6" s="259"/>
      <c r="N6" s="259"/>
      <c r="O6" s="259"/>
    </row>
    <row r="7" spans="1:15" ht="14.25" customHeight="1" x14ac:dyDescent="0.2">
      <c r="A7" s="60"/>
      <c r="B7" s="261"/>
      <c r="C7" s="59"/>
      <c r="F7" s="259"/>
      <c r="G7" s="259"/>
      <c r="H7" s="259"/>
      <c r="I7" s="259"/>
      <c r="J7" s="259"/>
      <c r="K7" s="259"/>
      <c r="L7" s="259"/>
      <c r="M7" s="259"/>
      <c r="N7" s="259"/>
      <c r="O7" s="259"/>
    </row>
    <row r="8" spans="1:15" ht="33" customHeight="1" x14ac:dyDescent="0.2">
      <c r="A8" s="60" t="s">
        <v>107</v>
      </c>
      <c r="B8" s="125" t="s">
        <v>152</v>
      </c>
      <c r="C8" s="59"/>
      <c r="F8" s="259"/>
      <c r="G8" s="259"/>
      <c r="H8" s="259"/>
      <c r="I8" s="259"/>
      <c r="J8" s="259"/>
      <c r="K8" s="259"/>
      <c r="L8" s="259"/>
      <c r="M8" s="259"/>
      <c r="N8" s="259"/>
      <c r="O8" s="259"/>
    </row>
    <row r="9" spans="1:15" ht="21" customHeight="1" x14ac:dyDescent="0.2">
      <c r="A9" s="62" t="s">
        <v>153</v>
      </c>
      <c r="B9" s="76" t="s">
        <v>154</v>
      </c>
      <c r="C9" s="59"/>
    </row>
    <row r="10" spans="1:15" ht="12.75" customHeight="1" x14ac:dyDescent="0.2">
      <c r="A10" s="62"/>
      <c r="B10" s="261"/>
      <c r="C10" s="59"/>
    </row>
    <row r="11" spans="1:15" ht="13.5" customHeight="1" x14ac:dyDescent="0.2">
      <c r="A11" s="60"/>
      <c r="B11" s="261"/>
      <c r="C11" s="59"/>
    </row>
    <row r="12" spans="1:15" ht="21" customHeight="1" x14ac:dyDescent="0.2">
      <c r="A12" s="60" t="s">
        <v>108</v>
      </c>
      <c r="B12" s="61" t="s">
        <v>109</v>
      </c>
      <c r="C12" s="59"/>
    </row>
    <row r="13" spans="1:15" ht="21" customHeight="1" x14ac:dyDescent="0.2">
      <c r="A13" s="60" t="s">
        <v>110</v>
      </c>
      <c r="B13" s="61" t="s">
        <v>155</v>
      </c>
      <c r="C13" s="59"/>
    </row>
    <row r="14" spans="1:15" ht="15" customHeight="1" x14ac:dyDescent="0.2">
      <c r="A14" s="60"/>
      <c r="B14" s="261"/>
      <c r="C14" s="59"/>
    </row>
    <row r="15" spans="1:15" ht="15" customHeight="1" x14ac:dyDescent="0.2">
      <c r="A15" s="60"/>
      <c r="B15" s="261"/>
      <c r="C15" s="59"/>
    </row>
    <row r="16" spans="1:15" ht="15" customHeight="1" x14ac:dyDescent="0.2">
      <c r="A16" s="63" t="s">
        <v>112</v>
      </c>
      <c r="B16" s="261"/>
      <c r="C16" s="59"/>
    </row>
    <row r="17" spans="1:4" ht="15" customHeight="1" x14ac:dyDescent="0.2">
      <c r="A17" s="64"/>
      <c r="B17" s="65"/>
      <c r="C17" s="59"/>
    </row>
    <row r="18" spans="1:4" ht="18" customHeight="1" x14ac:dyDescent="0.2">
      <c r="A18" s="66">
        <v>1</v>
      </c>
      <c r="B18" s="61" t="str">
        <f>'Ligen-Übersicht'!$E$17</f>
        <v>BSV Lüdenscheid</v>
      </c>
      <c r="C18" s="59"/>
    </row>
    <row r="19" spans="1:4" ht="18" customHeight="1" x14ac:dyDescent="0.2">
      <c r="A19" s="66">
        <v>2</v>
      </c>
      <c r="B19" s="61" t="str">
        <f>'Ligen-Übersicht'!$E$18</f>
        <v>KV Gütersloh/Rheda</v>
      </c>
      <c r="C19" s="59"/>
    </row>
    <row r="20" spans="1:4" ht="18" customHeight="1" x14ac:dyDescent="0.2">
      <c r="A20" s="66">
        <v>3</v>
      </c>
      <c r="B20" s="61" t="str">
        <f>'Ligen-Übersicht'!$E$19</f>
        <v>BS Essen</v>
      </c>
      <c r="C20" s="59"/>
    </row>
    <row r="21" spans="1:4" ht="18" customHeight="1" x14ac:dyDescent="0.2">
      <c r="A21" s="66">
        <v>4</v>
      </c>
      <c r="B21" s="61" t="str">
        <f>'Ligen-Übersicht'!$E$20</f>
        <v>VSG Gelsenkirchen</v>
      </c>
      <c r="C21" s="59"/>
    </row>
    <row r="22" spans="1:4" ht="18" customHeight="1" x14ac:dyDescent="0.2">
      <c r="A22" s="66"/>
      <c r="B22" s="61"/>
      <c r="C22" s="59"/>
    </row>
    <row r="23" spans="1:4" ht="15" customHeight="1" x14ac:dyDescent="0.2">
      <c r="A23" s="66"/>
      <c r="B23" s="245">
        <v>44820</v>
      </c>
      <c r="C23" s="59"/>
      <c r="D23" s="248"/>
    </row>
    <row r="24" spans="1:4" ht="15" customHeight="1" x14ac:dyDescent="0.25">
      <c r="A24" s="262"/>
      <c r="B24" s="264"/>
      <c r="C24" s="59"/>
    </row>
    <row r="25" spans="1:4" ht="21" customHeight="1" x14ac:dyDescent="0.2">
      <c r="A25" s="238">
        <v>1</v>
      </c>
      <c r="B25" s="261"/>
      <c r="C25" s="59"/>
    </row>
    <row r="26" spans="1:4" ht="21" customHeight="1" x14ac:dyDescent="0.2">
      <c r="A26" s="327">
        <f>H3</f>
        <v>0</v>
      </c>
      <c r="B26" s="327"/>
      <c r="C26" s="59"/>
    </row>
    <row r="27" spans="1:4" ht="18" customHeight="1" x14ac:dyDescent="0.2">
      <c r="A27" s="263" t="s">
        <v>114</v>
      </c>
      <c r="B27" s="68" t="str">
        <f>'Ligen-Übersicht'!$E$17</f>
        <v>BSV Lüdenscheid</v>
      </c>
      <c r="C27" s="59"/>
    </row>
    <row r="28" spans="1:4" ht="18" customHeight="1" x14ac:dyDescent="0.2">
      <c r="A28" s="263" t="s">
        <v>115</v>
      </c>
      <c r="B28" s="265" t="str">
        <f>VLOOKUP('Ligen-Übersicht'!$E$17,'Ligen-Übersicht'!$Y$17:$Z$20,2,0)</f>
        <v>Kegelanlage Restaurant Athen, Handweiserstr. 5, 58511 Lüdenscheid</v>
      </c>
      <c r="C28" s="59"/>
    </row>
    <row r="29" spans="1:4" ht="18" customHeight="1" x14ac:dyDescent="0.2">
      <c r="A29" s="263" t="s">
        <v>116</v>
      </c>
      <c r="B29" s="249" t="str">
        <f>'Ligen-Übersicht'!D17</f>
        <v>10:30 Uhr</v>
      </c>
      <c r="C29" s="59"/>
    </row>
    <row r="30" spans="1:4" ht="18" customHeight="1" x14ac:dyDescent="0.2">
      <c r="A30" s="263" t="s">
        <v>117</v>
      </c>
      <c r="B30" s="263" t="s">
        <v>54</v>
      </c>
      <c r="C30" s="59"/>
    </row>
    <row r="31" spans="1:4" ht="18" customHeight="1" x14ac:dyDescent="0.2">
      <c r="A31" s="263" t="s">
        <v>112</v>
      </c>
      <c r="B31" s="266" t="s">
        <v>54</v>
      </c>
      <c r="C31" s="59"/>
    </row>
    <row r="32" spans="1:4" ht="18" customHeight="1" x14ac:dyDescent="0.2">
      <c r="A32" s="263" t="s">
        <v>119</v>
      </c>
      <c r="B32" s="70" t="s">
        <v>148</v>
      </c>
      <c r="C32" s="59"/>
    </row>
    <row r="33" spans="1:3" ht="18" customHeight="1" x14ac:dyDescent="0.2">
      <c r="A33" s="263" t="s">
        <v>120</v>
      </c>
      <c r="B33" s="276" t="str">
        <f>'Ligen-Übersicht'!$F$17</f>
        <v>Karola Bleidiek</v>
      </c>
      <c r="C33" s="59"/>
    </row>
    <row r="34" spans="1:3" ht="21" customHeight="1" x14ac:dyDescent="0.2">
      <c r="A34" s="262"/>
      <c r="B34" s="261"/>
      <c r="C34" s="59"/>
    </row>
    <row r="35" spans="1:3" ht="21" customHeight="1" x14ac:dyDescent="0.2">
      <c r="A35" s="238">
        <v>2</v>
      </c>
      <c r="B35" s="261"/>
      <c r="C35" s="59"/>
    </row>
    <row r="36" spans="1:3" ht="21" customHeight="1" x14ac:dyDescent="0.2">
      <c r="A36" s="327">
        <f>H4</f>
        <v>0</v>
      </c>
      <c r="B36" s="327"/>
      <c r="C36" s="59"/>
    </row>
    <row r="37" spans="1:3" ht="18" customHeight="1" x14ac:dyDescent="0.2">
      <c r="A37" s="263" t="s">
        <v>114</v>
      </c>
      <c r="B37" s="68" t="str">
        <f>'Ligen-Übersicht'!$E$18</f>
        <v>KV Gütersloh/Rheda</v>
      </c>
      <c r="C37" s="59"/>
    </row>
    <row r="38" spans="1:3" ht="18" customHeight="1" x14ac:dyDescent="0.2">
      <c r="A38" s="263" t="s">
        <v>115</v>
      </c>
      <c r="B38" s="265" t="str">
        <f>VLOOKUP('Ligen-Übersicht'!$E$18,'Ligen-Übersicht'!$Y$17:$Z$20,2,0)</f>
        <v>Stadthalle Gütersloh, Friedrichstr. 10, 33330 Gütersloh</v>
      </c>
      <c r="C38" s="59"/>
    </row>
    <row r="39" spans="1:3" ht="18" customHeight="1" x14ac:dyDescent="0.2">
      <c r="A39" s="263" t="s">
        <v>116</v>
      </c>
      <c r="B39" s="249" t="str">
        <f>'Ligen-Übersicht'!D18</f>
        <v>10:30 Uhr</v>
      </c>
      <c r="C39" s="59"/>
    </row>
    <row r="40" spans="1:3" ht="18" customHeight="1" x14ac:dyDescent="0.2">
      <c r="A40" s="263" t="s">
        <v>117</v>
      </c>
      <c r="B40" s="266" t="s">
        <v>54</v>
      </c>
      <c r="C40" s="59"/>
    </row>
    <row r="41" spans="1:3" ht="18" customHeight="1" x14ac:dyDescent="0.2">
      <c r="A41" s="263" t="s">
        <v>112</v>
      </c>
      <c r="B41" s="266" t="s">
        <v>54</v>
      </c>
      <c r="C41" s="59"/>
    </row>
    <row r="42" spans="1:3" ht="18" customHeight="1" x14ac:dyDescent="0.2">
      <c r="A42" s="263" t="s">
        <v>119</v>
      </c>
      <c r="B42" s="70" t="s">
        <v>149</v>
      </c>
      <c r="C42" s="59"/>
    </row>
    <row r="43" spans="1:3" ht="18.75" customHeight="1" x14ac:dyDescent="0.2">
      <c r="A43" s="263" t="s">
        <v>120</v>
      </c>
      <c r="B43" s="276" t="str">
        <f>'Ligen-Übersicht'!$F$18</f>
        <v>Karola Bleidiek</v>
      </c>
      <c r="C43" s="59"/>
    </row>
    <row r="44" spans="1:3" ht="21" customHeight="1" x14ac:dyDescent="0.2">
      <c r="A44" s="62"/>
      <c r="B44" s="261"/>
      <c r="C44" s="59"/>
    </row>
    <row r="45" spans="1:3" ht="21" customHeight="1" x14ac:dyDescent="0.2">
      <c r="A45" s="238">
        <v>3</v>
      </c>
      <c r="B45" s="261"/>
      <c r="C45" s="59"/>
    </row>
    <row r="46" spans="1:3" ht="21" customHeight="1" x14ac:dyDescent="0.2">
      <c r="A46" s="327">
        <f>H5</f>
        <v>0</v>
      </c>
      <c r="B46" s="327"/>
      <c r="C46" s="59"/>
    </row>
    <row r="47" spans="1:3" ht="18" customHeight="1" x14ac:dyDescent="0.2">
      <c r="A47" s="263" t="s">
        <v>114</v>
      </c>
      <c r="B47" s="68" t="str">
        <f>'Ligen-Übersicht'!$E$19</f>
        <v>BS Essen</v>
      </c>
      <c r="C47" s="59"/>
    </row>
    <row r="48" spans="1:3" ht="18" customHeight="1" x14ac:dyDescent="0.2">
      <c r="A48" s="263" t="s">
        <v>115</v>
      </c>
      <c r="B48" s="265" t="str">
        <f>VLOOKUP('Ligen-Übersicht'!$E$19,'Ligen-Übersicht'!$Y$17:$Z$20,2,0)</f>
        <v>Sportparadies, Konrad-Adenauer-Allee 118, 45891 Gelsenkirchen</v>
      </c>
      <c r="C48" s="59"/>
    </row>
    <row r="49" spans="1:3" ht="18" customHeight="1" x14ac:dyDescent="0.2">
      <c r="A49" s="263" t="s">
        <v>116</v>
      </c>
      <c r="B49" s="249" t="str">
        <f>'Ligen-Übersicht'!D19</f>
        <v>10:30 Uhr</v>
      </c>
      <c r="C49" s="59"/>
    </row>
    <row r="50" spans="1:3" ht="18" customHeight="1" x14ac:dyDescent="0.2">
      <c r="A50" s="263" t="s">
        <v>117</v>
      </c>
      <c r="B50" s="266" t="s">
        <v>70</v>
      </c>
      <c r="C50" s="59"/>
    </row>
    <row r="51" spans="1:3" ht="18" customHeight="1" x14ac:dyDescent="0.2">
      <c r="A51" s="263" t="s">
        <v>112</v>
      </c>
      <c r="B51" s="266" t="s">
        <v>54</v>
      </c>
      <c r="C51" s="59"/>
    </row>
    <row r="52" spans="1:3" ht="18" customHeight="1" x14ac:dyDescent="0.2">
      <c r="A52" s="263" t="s">
        <v>119</v>
      </c>
      <c r="B52" s="70" t="s">
        <v>150</v>
      </c>
      <c r="C52" s="59"/>
    </row>
    <row r="53" spans="1:3" ht="18" customHeight="1" x14ac:dyDescent="0.2">
      <c r="A53" s="263" t="s">
        <v>120</v>
      </c>
      <c r="B53" s="276" t="str">
        <f>'Ligen-Übersicht'!$F$19</f>
        <v>Ewald Pferdekamp</v>
      </c>
      <c r="C53" s="59"/>
    </row>
    <row r="54" spans="1:3" ht="15" customHeight="1" x14ac:dyDescent="0.2">
      <c r="A54" s="72"/>
      <c r="B54" s="261"/>
      <c r="C54" s="59"/>
    </row>
    <row r="55" spans="1:3" ht="21" customHeight="1" x14ac:dyDescent="0.2">
      <c r="A55" s="238">
        <v>4</v>
      </c>
      <c r="B55" s="261"/>
      <c r="C55" s="59"/>
    </row>
    <row r="56" spans="1:3" ht="21" customHeight="1" x14ac:dyDescent="0.2">
      <c r="A56" s="327">
        <f>H6</f>
        <v>0</v>
      </c>
      <c r="B56" s="327"/>
      <c r="C56" s="59"/>
    </row>
    <row r="57" spans="1:3" ht="18" customHeight="1" x14ac:dyDescent="0.2">
      <c r="A57" s="263" t="s">
        <v>114</v>
      </c>
      <c r="B57" s="68" t="str">
        <f>'Ligen-Übersicht'!$E$20</f>
        <v>VSG Gelsenkirchen</v>
      </c>
      <c r="C57" s="59"/>
    </row>
    <row r="58" spans="1:3" ht="18" customHeight="1" x14ac:dyDescent="0.2">
      <c r="A58" s="263" t="s">
        <v>115</v>
      </c>
      <c r="B58" s="265" t="str">
        <f>VLOOKUP('Ligen-Übersicht'!$E$20,'Ligen-Übersicht'!$Y$17:$Z$20,2,0)</f>
        <v>Sportparadies, Konrad-Adenauer-Allee 118, 45891 Gelsenkirchen</v>
      </c>
      <c r="C58" s="59"/>
    </row>
    <row r="59" spans="1:3" ht="18" customHeight="1" x14ac:dyDescent="0.2">
      <c r="A59" s="263" t="s">
        <v>116</v>
      </c>
      <c r="B59" s="249" t="str">
        <f>'Ligen-Übersicht'!D20</f>
        <v>10:30 Uhr</v>
      </c>
      <c r="C59" s="59"/>
    </row>
    <row r="60" spans="1:3" ht="18" customHeight="1" x14ac:dyDescent="0.2">
      <c r="A60" s="263" t="s">
        <v>117</v>
      </c>
      <c r="B60" s="263" t="s">
        <v>70</v>
      </c>
      <c r="C60" s="59"/>
    </row>
    <row r="61" spans="1:3" ht="18" customHeight="1" x14ac:dyDescent="0.2">
      <c r="A61" s="263" t="s">
        <v>112</v>
      </c>
      <c r="B61" s="266" t="s">
        <v>54</v>
      </c>
      <c r="C61" s="59"/>
    </row>
    <row r="62" spans="1:3" ht="18" customHeight="1" x14ac:dyDescent="0.2">
      <c r="A62" s="263" t="s">
        <v>119</v>
      </c>
      <c r="B62" s="70" t="s">
        <v>151</v>
      </c>
      <c r="C62" s="59"/>
    </row>
    <row r="63" spans="1:3" ht="18" customHeight="1" x14ac:dyDescent="0.2">
      <c r="A63" s="263" t="s">
        <v>120</v>
      </c>
      <c r="B63" s="276" t="str">
        <f>'Ligen-Übersicht'!$F$20</f>
        <v>Heinz Heising</v>
      </c>
      <c r="C63" s="59"/>
    </row>
    <row r="64" spans="1:3" ht="15" customHeight="1" x14ac:dyDescent="0.2">
      <c r="A64" s="262"/>
      <c r="B64" s="261"/>
      <c r="C64" s="59"/>
    </row>
    <row r="65" spans="1:3" ht="44.25" customHeight="1" x14ac:dyDescent="0.2">
      <c r="A65" s="375" t="s">
        <v>156</v>
      </c>
      <c r="B65" s="375"/>
      <c r="C65" s="59"/>
    </row>
    <row r="66" spans="1:3" ht="32.25" customHeight="1" x14ac:dyDescent="0.2">
      <c r="A66" s="112"/>
      <c r="B66" s="277"/>
      <c r="C66" s="59"/>
    </row>
    <row r="67" spans="1:3" ht="18" customHeight="1" x14ac:dyDescent="0.2">
      <c r="A67" s="263"/>
    </row>
    <row r="68" spans="1:3" ht="18" customHeight="1" x14ac:dyDescent="0.2">
      <c r="A68" s="263"/>
      <c r="B68" s="126"/>
    </row>
    <row r="69" spans="1:3" ht="18" customHeight="1" x14ac:dyDescent="0.2">
      <c r="A69" s="263"/>
    </row>
    <row r="70" spans="1:3" ht="18" customHeight="1" x14ac:dyDescent="0.2">
      <c r="A70" s="263"/>
      <c r="B70" s="263"/>
    </row>
    <row r="71" spans="1:3" ht="18" customHeight="1" x14ac:dyDescent="0.2">
      <c r="A71" s="263"/>
      <c r="B71" s="263"/>
    </row>
    <row r="72" spans="1:3" ht="18" customHeight="1" x14ac:dyDescent="0.2">
      <c r="A72" s="263"/>
      <c r="B72" s="127"/>
    </row>
    <row r="73" spans="1:3" ht="18" customHeight="1" x14ac:dyDescent="0.2">
      <c r="A73" s="263"/>
      <c r="B73" s="270"/>
    </row>
    <row r="74" spans="1:3" ht="15" customHeight="1" x14ac:dyDescent="0.2">
      <c r="A74" s="128"/>
      <c r="B74" s="261"/>
    </row>
    <row r="75" spans="1:3" ht="21" customHeight="1" x14ac:dyDescent="0.2">
      <c r="A75" s="60"/>
      <c r="B75" s="261"/>
    </row>
    <row r="76" spans="1:3" ht="18" customHeight="1" x14ac:dyDescent="0.2">
      <c r="A76" s="327"/>
      <c r="B76" s="327"/>
    </row>
    <row r="77" spans="1:3" ht="18" customHeight="1" x14ac:dyDescent="0.2">
      <c r="A77" s="263"/>
      <c r="B77" s="68"/>
    </row>
    <row r="78" spans="1:3" ht="18" customHeight="1" x14ac:dyDescent="0.2">
      <c r="A78" s="263"/>
      <c r="B78" s="126"/>
    </row>
    <row r="79" spans="1:3" ht="18" customHeight="1" x14ac:dyDescent="0.2">
      <c r="A79" s="263"/>
      <c r="B79" s="263"/>
    </row>
    <row r="80" spans="1:3" ht="18" customHeight="1" x14ac:dyDescent="0.2">
      <c r="A80" s="263"/>
      <c r="B80" s="263"/>
    </row>
    <row r="81" spans="1:3" ht="18" customHeight="1" x14ac:dyDescent="0.2">
      <c r="A81" s="263"/>
      <c r="B81" s="263"/>
    </row>
    <row r="82" spans="1:3" ht="18" customHeight="1" x14ac:dyDescent="0.2">
      <c r="A82" s="263"/>
      <c r="B82" s="127"/>
    </row>
    <row r="83" spans="1:3" ht="18" customHeight="1" x14ac:dyDescent="0.2">
      <c r="A83" s="263"/>
      <c r="B83" s="270"/>
    </row>
    <row r="84" spans="1:3" ht="21" customHeight="1" x14ac:dyDescent="0.2">
      <c r="A84" s="76"/>
      <c r="B84" s="261"/>
    </row>
    <row r="85" spans="1:3" ht="21" customHeight="1" x14ac:dyDescent="0.2">
      <c r="B85" s="76"/>
    </row>
    <row r="86" spans="1:3" ht="21" customHeight="1" x14ac:dyDescent="0.2">
      <c r="A86" s="76"/>
      <c r="B86" s="76"/>
    </row>
    <row r="87" spans="1:3" ht="21" customHeight="1" x14ac:dyDescent="0.2">
      <c r="A87" s="76"/>
      <c r="B87" s="76"/>
    </row>
    <row r="88" spans="1:3" ht="21" customHeight="1" x14ac:dyDescent="0.2">
      <c r="A88" s="76"/>
      <c r="B88" s="76"/>
    </row>
    <row r="89" spans="1:3" ht="21" customHeight="1" x14ac:dyDescent="0.2">
      <c r="A89" s="76"/>
      <c r="B89" s="76"/>
    </row>
    <row r="90" spans="1:3" ht="21" customHeight="1" x14ac:dyDescent="0.2">
      <c r="A90" s="76"/>
      <c r="B90" s="76"/>
    </row>
    <row r="91" spans="1:3" ht="21" customHeight="1" x14ac:dyDescent="0.2">
      <c r="A91" s="76"/>
      <c r="B91" s="76"/>
    </row>
    <row r="92" spans="1:3" ht="21" customHeight="1" x14ac:dyDescent="0.2">
      <c r="A92" s="76"/>
      <c r="B92" s="76"/>
    </row>
    <row r="93" spans="1:3" ht="21" customHeight="1" x14ac:dyDescent="0.2">
      <c r="A93" s="76"/>
      <c r="B93" s="76"/>
    </row>
    <row r="94" spans="1:3" ht="21" customHeight="1" x14ac:dyDescent="0.2">
      <c r="A94" s="76"/>
      <c r="B94" s="76"/>
      <c r="C94" s="268"/>
    </row>
    <row r="95" spans="1:3" ht="21" customHeight="1" x14ac:dyDescent="0.2">
      <c r="A95" s="76"/>
      <c r="B95" s="76"/>
      <c r="C95" s="261"/>
    </row>
    <row r="96" spans="1:3" ht="21" customHeight="1" x14ac:dyDescent="0.2">
      <c r="C96" s="261"/>
    </row>
    <row r="97" spans="3:3" ht="21" customHeight="1" x14ac:dyDescent="0.2">
      <c r="C97" s="261"/>
    </row>
    <row r="98" spans="3:3" ht="21" customHeight="1" x14ac:dyDescent="0.2">
      <c r="C98" s="261"/>
    </row>
    <row r="99" spans="3:3" ht="21" customHeight="1" x14ac:dyDescent="0.2">
      <c r="C99" s="261"/>
    </row>
    <row r="100" spans="3:3" ht="21" customHeight="1" x14ac:dyDescent="0.2">
      <c r="C100" s="261"/>
    </row>
    <row r="101" spans="3:3" ht="21" customHeight="1" x14ac:dyDescent="0.2">
      <c r="C101" s="261"/>
    </row>
    <row r="102" spans="3:3" ht="21" customHeight="1" x14ac:dyDescent="0.2">
      <c r="C102" s="261"/>
    </row>
    <row r="103" spans="3:3" ht="21" customHeight="1" x14ac:dyDescent="0.2">
      <c r="C103" s="261"/>
    </row>
    <row r="104" spans="3:3" ht="21" customHeight="1" x14ac:dyDescent="0.2">
      <c r="C104" s="261"/>
    </row>
    <row r="105" spans="3:3" ht="21" customHeight="1" x14ac:dyDescent="0.2">
      <c r="C105" s="261"/>
    </row>
    <row r="106" spans="3:3" ht="21" customHeight="1" x14ac:dyDescent="0.2">
      <c r="C106" s="261"/>
    </row>
    <row r="107" spans="3:3" ht="21" customHeight="1" x14ac:dyDescent="0.2">
      <c r="C107" s="261"/>
    </row>
    <row r="108" spans="3:3" ht="21" customHeight="1" x14ac:dyDescent="0.2">
      <c r="C108" s="261"/>
    </row>
    <row r="109" spans="3:3" ht="21" customHeight="1" x14ac:dyDescent="0.2">
      <c r="C109" s="261"/>
    </row>
    <row r="110" spans="3:3" ht="21" customHeight="1" x14ac:dyDescent="0.2">
      <c r="C110" s="261"/>
    </row>
    <row r="111" spans="3:3" ht="21" customHeight="1" x14ac:dyDescent="0.2">
      <c r="C111" s="261"/>
    </row>
    <row r="112" spans="3:3" ht="21" customHeight="1" x14ac:dyDescent="0.2">
      <c r="C112" s="261"/>
    </row>
    <row r="113" spans="3:3" ht="21" customHeight="1" x14ac:dyDescent="0.2">
      <c r="C113" s="261"/>
    </row>
    <row r="114" spans="3:3" ht="21" customHeight="1" x14ac:dyDescent="0.2"/>
    <row r="115" spans="3:3" ht="21" customHeight="1" x14ac:dyDescent="0.2"/>
    <row r="116" spans="3:3" ht="21" customHeight="1" x14ac:dyDescent="0.2"/>
    <row r="117" spans="3:3" ht="21" customHeight="1" x14ac:dyDescent="0.2"/>
    <row r="118" spans="3:3" ht="21" customHeight="1" x14ac:dyDescent="0.2"/>
    <row r="119" spans="3:3" ht="21" customHeight="1" x14ac:dyDescent="0.2"/>
    <row r="120" spans="3:3" ht="21" customHeight="1" x14ac:dyDescent="0.2"/>
    <row r="121" spans="3:3" ht="21" customHeight="1" x14ac:dyDescent="0.2"/>
    <row r="122" spans="3:3" ht="21" customHeight="1" x14ac:dyDescent="0.2"/>
    <row r="123" spans="3:3" ht="21" customHeight="1" x14ac:dyDescent="0.2"/>
    <row r="124" spans="3:3" ht="21" customHeight="1" x14ac:dyDescent="0.2"/>
    <row r="125" spans="3:3" ht="21" customHeight="1" x14ac:dyDescent="0.2"/>
    <row r="126" spans="3:3" ht="21" customHeight="1" x14ac:dyDescent="0.2"/>
    <row r="127" spans="3:3" ht="21" customHeight="1" x14ac:dyDescent="0.2"/>
    <row r="128" spans="3:3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</sheetData>
  <sheetProtection selectLockedCells="1"/>
  <mergeCells count="6">
    <mergeCell ref="A76:B76"/>
    <mergeCell ref="A26:B26"/>
    <mergeCell ref="A36:B36"/>
    <mergeCell ref="A46:B46"/>
    <mergeCell ref="A56:B56"/>
    <mergeCell ref="A65:B65"/>
  </mergeCells>
  <printOptions horizontalCentered="1"/>
  <pageMargins left="0.39370078740157483" right="0" top="0.39370078740157483" bottom="0" header="0.51181102362204722" footer="0.51181102362204722"/>
  <pageSetup paperSize="9" orientation="portrait" horizontalDpi="4294967294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workbookViewId="0">
      <selection activeCell="F25" sqref="F25:H25"/>
    </sheetView>
  </sheetViews>
  <sheetFormatPr baseColWidth="10" defaultColWidth="11.42578125" defaultRowHeight="12.75" x14ac:dyDescent="0.2"/>
  <cols>
    <col min="1" max="1" width="1.42578125" style="78" customWidth="1"/>
    <col min="2" max="2" width="8.7109375" style="78" customWidth="1"/>
    <col min="3" max="3" width="10.140625" style="78" customWidth="1"/>
    <col min="4" max="6" width="9.7109375" style="78" customWidth="1"/>
    <col min="7" max="7" width="3.42578125" style="82" customWidth="1"/>
    <col min="8" max="8" width="8.7109375" style="78" customWidth="1"/>
    <col min="9" max="9" width="10.140625" style="78" customWidth="1"/>
    <col min="10" max="12" width="9.7109375" style="78" customWidth="1"/>
    <col min="13" max="13" width="1.42578125" style="78" customWidth="1"/>
    <col min="14" max="14" width="11.42578125" style="78"/>
    <col min="15" max="15" width="5" style="78" customWidth="1"/>
    <col min="16" max="16" width="11.5703125" style="81" customWidth="1"/>
    <col min="17" max="17" width="49.140625" style="81" customWidth="1"/>
    <col min="18" max="18" width="5" style="81" customWidth="1"/>
    <col min="19" max="22" width="5.5703125" style="81" customWidth="1"/>
    <col min="23" max="28" width="5.5703125" style="78" customWidth="1"/>
    <col min="29" max="16384" width="11.42578125" style="78"/>
  </cols>
  <sheetData>
    <row r="1" spans="2:24" ht="66.75" customHeight="1" x14ac:dyDescent="0.25">
      <c r="B1" s="348"/>
      <c r="C1" s="348"/>
      <c r="D1" s="377" t="str">
        <f>"Rundenspiele "&amp;'Ligen-Übersicht'!$E$1&amp;CHAR(10)&amp;"Landesliga Blinde &amp; Sehbeh. -  Startzeiten"</f>
        <v>Rundenspiele 2022 / 2023
Landesliga Blinde &amp; Sehbeh. -  Startzeiten</v>
      </c>
      <c r="E1" s="378"/>
      <c r="F1" s="378"/>
      <c r="G1" s="378"/>
      <c r="H1" s="378"/>
      <c r="I1" s="378"/>
      <c r="J1" s="378"/>
      <c r="K1" s="378"/>
      <c r="L1" s="378"/>
      <c r="N1" s="79"/>
      <c r="O1" s="79"/>
      <c r="P1"/>
      <c r="Q1"/>
      <c r="R1"/>
      <c r="S1"/>
      <c r="T1"/>
      <c r="U1"/>
      <c r="V1"/>
      <c r="W1"/>
      <c r="X1"/>
    </row>
    <row r="2" spans="2:24" ht="16.5" customHeight="1" x14ac:dyDescent="0.25">
      <c r="N2" s="79"/>
      <c r="O2" s="79"/>
      <c r="P2"/>
      <c r="Q2"/>
      <c r="R2"/>
      <c r="S2"/>
      <c r="T2"/>
      <c r="U2"/>
      <c r="V2"/>
      <c r="W2"/>
      <c r="X2"/>
    </row>
    <row r="3" spans="2:24" ht="4.9000000000000004" customHeight="1" thickBot="1" x14ac:dyDescent="0.3">
      <c r="N3" s="79"/>
      <c r="O3" s="79"/>
      <c r="P3"/>
      <c r="Q3"/>
      <c r="R3"/>
      <c r="S3"/>
      <c r="T3"/>
      <c r="U3"/>
      <c r="V3"/>
      <c r="W3"/>
      <c r="X3"/>
    </row>
    <row r="4" spans="2:24" ht="13.5" customHeight="1" x14ac:dyDescent="0.25">
      <c r="B4" s="338" t="s">
        <v>126</v>
      </c>
      <c r="C4" s="252"/>
      <c r="D4" s="341" t="str">
        <f>'Ligen-Übersicht'!$E$17</f>
        <v>BSV Lüdenscheid</v>
      </c>
      <c r="E4" s="341"/>
      <c r="F4" s="342"/>
      <c r="G4" s="83"/>
      <c r="H4" s="338" t="s">
        <v>127</v>
      </c>
      <c r="I4" s="98"/>
      <c r="J4" s="341" t="str">
        <f>'Ligen-Übersicht'!$E$18</f>
        <v>KV Gütersloh/Rheda</v>
      </c>
      <c r="K4" s="341"/>
      <c r="L4" s="342"/>
      <c r="N4" s="79"/>
      <c r="O4" s="79"/>
      <c r="P4" s="376" t="s">
        <v>157</v>
      </c>
      <c r="Q4" s="376"/>
      <c r="R4" s="272"/>
      <c r="S4"/>
      <c r="T4"/>
      <c r="U4"/>
      <c r="V4"/>
      <c r="W4"/>
      <c r="X4"/>
    </row>
    <row r="5" spans="2:24" ht="13.5" customHeight="1" x14ac:dyDescent="0.25">
      <c r="B5" s="339"/>
      <c r="C5" s="253">
        <f>'Ligen-Übersicht'!$C$17</f>
        <v>0</v>
      </c>
      <c r="D5" s="343"/>
      <c r="E5" s="343"/>
      <c r="F5" s="344"/>
      <c r="G5" s="83"/>
      <c r="H5" s="339"/>
      <c r="I5" s="253">
        <f>'Ligen-Übersicht'!$C$18</f>
        <v>0</v>
      </c>
      <c r="J5" s="343"/>
      <c r="K5" s="343"/>
      <c r="L5" s="344"/>
      <c r="N5" s="79"/>
      <c r="O5" s="79"/>
      <c r="P5" s="376"/>
      <c r="Q5" s="376"/>
      <c r="R5" s="272"/>
      <c r="S5"/>
      <c r="T5"/>
      <c r="U5"/>
      <c r="V5"/>
      <c r="W5"/>
      <c r="X5"/>
    </row>
    <row r="6" spans="2:24" ht="13.5" customHeight="1" thickBot="1" x14ac:dyDescent="0.3">
      <c r="B6" s="340"/>
      <c r="C6" s="254"/>
      <c r="D6" s="345"/>
      <c r="E6" s="345"/>
      <c r="F6" s="346"/>
      <c r="G6" s="83"/>
      <c r="H6" s="340"/>
      <c r="I6" s="86"/>
      <c r="J6" s="345"/>
      <c r="K6" s="345"/>
      <c r="L6" s="346"/>
      <c r="N6" s="79"/>
      <c r="O6" s="79"/>
      <c r="P6" s="376"/>
      <c r="Q6" s="376"/>
      <c r="R6" s="272"/>
      <c r="S6"/>
      <c r="T6"/>
      <c r="U6"/>
      <c r="V6"/>
      <c r="W6"/>
      <c r="X6"/>
    </row>
    <row r="7" spans="2:24" ht="18" customHeight="1" thickBot="1" x14ac:dyDescent="0.3">
      <c r="B7" s="87" t="s">
        <v>129</v>
      </c>
      <c r="C7" s="114" t="s">
        <v>134</v>
      </c>
      <c r="D7" s="114" t="s">
        <v>135</v>
      </c>
      <c r="E7" s="114" t="s">
        <v>136</v>
      </c>
      <c r="F7" s="114" t="s">
        <v>137</v>
      </c>
      <c r="G7" s="83"/>
      <c r="H7" s="87" t="s">
        <v>129</v>
      </c>
      <c r="I7" s="114" t="s">
        <v>130</v>
      </c>
      <c r="J7" s="114" t="s">
        <v>131</v>
      </c>
      <c r="K7" s="114" t="s">
        <v>132</v>
      </c>
      <c r="L7" s="114" t="s">
        <v>133</v>
      </c>
      <c r="N7" s="79"/>
      <c r="O7" s="79"/>
      <c r="P7" s="275" t="s">
        <v>205</v>
      </c>
      <c r="Q7"/>
      <c r="S7"/>
      <c r="T7"/>
      <c r="U7"/>
      <c r="V7"/>
      <c r="W7"/>
      <c r="X7"/>
    </row>
    <row r="8" spans="2:24" ht="20.100000000000001" customHeight="1" x14ac:dyDescent="0.25">
      <c r="B8" s="88">
        <v>0.4375</v>
      </c>
      <c r="C8" s="129">
        <v>1</v>
      </c>
      <c r="D8" s="130">
        <v>2</v>
      </c>
      <c r="E8" s="130">
        <v>3</v>
      </c>
      <c r="F8" s="131">
        <v>4</v>
      </c>
      <c r="G8" s="83"/>
      <c r="H8" s="88">
        <v>0.4375</v>
      </c>
      <c r="I8" s="129">
        <v>2</v>
      </c>
      <c r="J8" s="130">
        <v>3</v>
      </c>
      <c r="K8" s="130">
        <v>4</v>
      </c>
      <c r="L8" s="131">
        <v>1</v>
      </c>
      <c r="N8" s="79"/>
      <c r="O8" s="79"/>
      <c r="P8" s="273" t="s">
        <v>198</v>
      </c>
      <c r="Q8" s="273" t="s">
        <v>197</v>
      </c>
      <c r="T8"/>
      <c r="U8"/>
      <c r="V8"/>
      <c r="W8"/>
      <c r="X8"/>
    </row>
    <row r="9" spans="2:24" ht="20.100000000000001" customHeight="1" x14ac:dyDescent="0.25">
      <c r="B9" s="91">
        <v>0.46875</v>
      </c>
      <c r="C9" s="132">
        <v>4</v>
      </c>
      <c r="D9" s="133">
        <v>1</v>
      </c>
      <c r="E9" s="133">
        <v>2</v>
      </c>
      <c r="F9" s="134">
        <v>3</v>
      </c>
      <c r="G9" s="83"/>
      <c r="H9" s="91">
        <v>0.46875</v>
      </c>
      <c r="I9" s="132">
        <v>1</v>
      </c>
      <c r="J9" s="133">
        <v>2</v>
      </c>
      <c r="K9" s="133">
        <v>3</v>
      </c>
      <c r="L9" s="134">
        <v>4</v>
      </c>
      <c r="N9" s="79"/>
      <c r="O9" s="79"/>
      <c r="P9" s="273" t="s">
        <v>200</v>
      </c>
      <c r="Q9" s="273" t="s">
        <v>199</v>
      </c>
      <c r="T9"/>
      <c r="U9"/>
      <c r="V9"/>
      <c r="W9"/>
      <c r="X9"/>
    </row>
    <row r="10" spans="2:24" ht="20.100000000000001" customHeight="1" x14ac:dyDescent="0.25">
      <c r="B10" s="91">
        <v>0.5</v>
      </c>
      <c r="C10" s="132">
        <v>3</v>
      </c>
      <c r="D10" s="133">
        <v>4</v>
      </c>
      <c r="E10" s="133">
        <v>1</v>
      </c>
      <c r="F10" s="134">
        <v>2</v>
      </c>
      <c r="G10" s="83"/>
      <c r="H10" s="91">
        <v>0.5</v>
      </c>
      <c r="I10" s="132">
        <v>4</v>
      </c>
      <c r="J10" s="133">
        <v>1</v>
      </c>
      <c r="K10" s="133">
        <v>2</v>
      </c>
      <c r="L10" s="134">
        <v>3</v>
      </c>
      <c r="N10" s="79"/>
      <c r="O10" s="79"/>
      <c r="P10" s="273" t="s">
        <v>202</v>
      </c>
      <c r="Q10" s="274" t="s">
        <v>201</v>
      </c>
      <c r="T10"/>
      <c r="U10"/>
      <c r="V10"/>
      <c r="W10"/>
      <c r="X10"/>
    </row>
    <row r="11" spans="2:24" ht="20.100000000000001" customHeight="1" x14ac:dyDescent="0.25">
      <c r="B11" s="91">
        <v>0.53125</v>
      </c>
      <c r="C11" s="132">
        <v>2</v>
      </c>
      <c r="D11" s="133">
        <v>3</v>
      </c>
      <c r="E11" s="133">
        <v>4</v>
      </c>
      <c r="F11" s="134">
        <v>1</v>
      </c>
      <c r="G11" s="83"/>
      <c r="H11" s="91">
        <v>0.53125</v>
      </c>
      <c r="I11" s="132">
        <v>3</v>
      </c>
      <c r="J11" s="133">
        <v>4</v>
      </c>
      <c r="K11" s="133">
        <v>1</v>
      </c>
      <c r="L11" s="134">
        <v>2</v>
      </c>
      <c r="N11" s="79"/>
      <c r="O11" s="79"/>
      <c r="P11" s="273" t="s">
        <v>204</v>
      </c>
      <c r="Q11" s="274" t="s">
        <v>203</v>
      </c>
      <c r="T11"/>
      <c r="U11"/>
      <c r="V11"/>
      <c r="W11"/>
      <c r="X11"/>
    </row>
    <row r="12" spans="2:24" ht="20.100000000000001" customHeight="1" thickBot="1" x14ac:dyDescent="0.3">
      <c r="B12" s="135">
        <v>0.5625</v>
      </c>
      <c r="C12" s="330" t="s">
        <v>138</v>
      </c>
      <c r="D12" s="330"/>
      <c r="E12" s="330"/>
      <c r="F12" s="330"/>
      <c r="G12" s="83"/>
      <c r="H12" s="135">
        <v>0.5625</v>
      </c>
      <c r="I12" s="330" t="s">
        <v>138</v>
      </c>
      <c r="J12" s="330"/>
      <c r="K12" s="330"/>
      <c r="L12" s="330"/>
      <c r="N12" s="79"/>
      <c r="O12" s="79"/>
      <c r="P12" s="115"/>
      <c r="Q12" s="93"/>
      <c r="R12" s="103"/>
      <c r="S12" s="89"/>
      <c r="T12" s="92"/>
      <c r="U12" s="90"/>
      <c r="V12" s="90"/>
      <c r="W12" s="90"/>
      <c r="X12" s="90"/>
    </row>
    <row r="13" spans="2:24" ht="18" customHeight="1" x14ac:dyDescent="0.25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N13" s="79"/>
      <c r="O13" s="79"/>
      <c r="R13" s="56"/>
      <c r="S13" s="90"/>
      <c r="T13" s="90"/>
      <c r="U13" s="90"/>
      <c r="V13" s="90"/>
      <c r="W13" s="90"/>
      <c r="X13" s="90"/>
    </row>
    <row r="14" spans="2:24" ht="18" customHeight="1" thickBot="1" x14ac:dyDescent="0.3">
      <c r="H14" s="97"/>
      <c r="I14" s="97"/>
      <c r="J14" s="97"/>
      <c r="K14" s="97"/>
      <c r="L14" s="97"/>
      <c r="N14" s="79"/>
      <c r="O14" s="79"/>
      <c r="P14" s="80"/>
      <c r="Q14" s="108"/>
      <c r="S14" s="85"/>
      <c r="T14" s="85"/>
      <c r="U14" s="85"/>
      <c r="V14" s="90"/>
      <c r="W14" s="90"/>
      <c r="X14" s="90"/>
    </row>
    <row r="15" spans="2:24" ht="18" customHeight="1" x14ac:dyDescent="0.25">
      <c r="B15" s="338" t="s">
        <v>139</v>
      </c>
      <c r="C15" s="98"/>
      <c r="D15" s="341" t="str">
        <f>'Ligen-Übersicht'!$E$19</f>
        <v>BS Essen</v>
      </c>
      <c r="E15" s="341"/>
      <c r="F15" s="342"/>
      <c r="G15" s="83"/>
      <c r="H15" s="338" t="s">
        <v>127</v>
      </c>
      <c r="I15" s="98"/>
      <c r="J15" s="341" t="str">
        <f>'Ligen-Übersicht'!$E$20</f>
        <v>VSG Gelsenkirchen</v>
      </c>
      <c r="K15" s="341"/>
      <c r="L15" s="342"/>
      <c r="N15" s="79"/>
      <c r="O15" s="79"/>
      <c r="Q15" s="108"/>
      <c r="S15" s="85"/>
      <c r="T15" s="85"/>
      <c r="U15" s="85"/>
      <c r="V15" s="85"/>
      <c r="W15" s="85"/>
    </row>
    <row r="16" spans="2:24" ht="18" customHeight="1" x14ac:dyDescent="0.25">
      <c r="B16" s="339"/>
      <c r="C16" s="253">
        <f>'Ligen-Übersicht'!$C$19</f>
        <v>0</v>
      </c>
      <c r="D16" s="343"/>
      <c r="E16" s="343"/>
      <c r="F16" s="344"/>
      <c r="G16" s="83"/>
      <c r="H16" s="339"/>
      <c r="I16" s="253">
        <f>'Ligen-Übersicht'!$C$20</f>
        <v>0</v>
      </c>
      <c r="J16" s="343"/>
      <c r="K16" s="343"/>
      <c r="L16" s="344"/>
      <c r="N16" s="79"/>
      <c r="O16" s="79"/>
      <c r="P16" s="80"/>
      <c r="Q16" s="85"/>
      <c r="S16" s="85"/>
      <c r="T16" s="85"/>
      <c r="U16" s="85"/>
      <c r="V16" s="85"/>
      <c r="W16" s="85"/>
    </row>
    <row r="17" spans="1:23" ht="18" customHeight="1" thickBot="1" x14ac:dyDescent="0.3">
      <c r="B17" s="340"/>
      <c r="C17" s="86"/>
      <c r="D17" s="345"/>
      <c r="E17" s="345"/>
      <c r="F17" s="346"/>
      <c r="G17" s="83"/>
      <c r="H17" s="340"/>
      <c r="I17" s="86"/>
      <c r="J17" s="345"/>
      <c r="K17" s="345"/>
      <c r="L17" s="346"/>
      <c r="N17" s="79"/>
      <c r="O17" s="79"/>
      <c r="P17" s="78"/>
      <c r="Q17" s="85"/>
      <c r="S17" s="85"/>
      <c r="T17" s="85"/>
      <c r="U17" s="85"/>
      <c r="V17" s="85"/>
      <c r="W17" s="85"/>
    </row>
    <row r="18" spans="1:23" ht="18" customHeight="1" thickBot="1" x14ac:dyDescent="0.3">
      <c r="B18" s="87" t="s">
        <v>129</v>
      </c>
      <c r="C18" s="114" t="s">
        <v>130</v>
      </c>
      <c r="D18" s="114" t="s">
        <v>131</v>
      </c>
      <c r="E18" s="114" t="s">
        <v>132</v>
      </c>
      <c r="F18" s="114" t="s">
        <v>133</v>
      </c>
      <c r="G18" s="83"/>
      <c r="H18" s="87" t="s">
        <v>129</v>
      </c>
      <c r="I18" s="114" t="s">
        <v>134</v>
      </c>
      <c r="J18" s="114" t="s">
        <v>135</v>
      </c>
      <c r="K18" s="114" t="s">
        <v>136</v>
      </c>
      <c r="L18" s="114" t="s">
        <v>137</v>
      </c>
      <c r="N18" s="79"/>
      <c r="O18" s="79"/>
      <c r="V18" s="85"/>
      <c r="W18" s="85"/>
    </row>
    <row r="19" spans="1:23" ht="20.100000000000001" customHeight="1" x14ac:dyDescent="0.25">
      <c r="B19" s="88">
        <v>0.4375</v>
      </c>
      <c r="C19" s="129">
        <v>3</v>
      </c>
      <c r="D19" s="130">
        <v>4</v>
      </c>
      <c r="E19" s="130">
        <v>1</v>
      </c>
      <c r="F19" s="131">
        <v>2</v>
      </c>
      <c r="G19" s="83"/>
      <c r="H19" s="88">
        <v>0.4375</v>
      </c>
      <c r="I19" s="129">
        <v>4</v>
      </c>
      <c r="J19" s="130">
        <v>1</v>
      </c>
      <c r="K19" s="130">
        <v>2</v>
      </c>
      <c r="L19" s="131">
        <v>3</v>
      </c>
      <c r="N19" s="79"/>
      <c r="O19" s="79"/>
      <c r="P19" s="80"/>
      <c r="Q19" s="85"/>
      <c r="S19" s="85"/>
      <c r="T19" s="85"/>
      <c r="U19" s="85"/>
      <c r="V19" s="85"/>
      <c r="W19" s="85"/>
    </row>
    <row r="20" spans="1:23" ht="20.100000000000001" customHeight="1" x14ac:dyDescent="0.25">
      <c r="B20" s="91">
        <v>0.46875</v>
      </c>
      <c r="C20" s="132">
        <v>2</v>
      </c>
      <c r="D20" s="133">
        <v>3</v>
      </c>
      <c r="E20" s="133">
        <v>4</v>
      </c>
      <c r="F20" s="134">
        <v>1</v>
      </c>
      <c r="G20" s="83"/>
      <c r="H20" s="91">
        <v>0.46875</v>
      </c>
      <c r="I20" s="132">
        <v>3</v>
      </c>
      <c r="J20" s="133">
        <v>4</v>
      </c>
      <c r="K20" s="133">
        <v>1</v>
      </c>
      <c r="L20" s="134">
        <v>2</v>
      </c>
      <c r="N20" s="79"/>
      <c r="O20" s="79"/>
      <c r="P20" s="80"/>
      <c r="Q20" s="85"/>
      <c r="R20" s="85"/>
      <c r="S20" s="85"/>
      <c r="T20" s="85"/>
      <c r="U20" s="85"/>
      <c r="V20" s="85"/>
      <c r="W20" s="85"/>
    </row>
    <row r="21" spans="1:23" ht="20.100000000000001" customHeight="1" x14ac:dyDescent="0.25">
      <c r="B21" s="91">
        <v>0.5</v>
      </c>
      <c r="C21" s="132">
        <v>1</v>
      </c>
      <c r="D21" s="133">
        <v>2</v>
      </c>
      <c r="E21" s="133">
        <v>3</v>
      </c>
      <c r="F21" s="134">
        <v>4</v>
      </c>
      <c r="G21" s="83"/>
      <c r="H21" s="91">
        <v>0.5</v>
      </c>
      <c r="I21" s="132">
        <v>2</v>
      </c>
      <c r="J21" s="133">
        <v>3</v>
      </c>
      <c r="K21" s="133">
        <v>4</v>
      </c>
      <c r="L21" s="134">
        <v>1</v>
      </c>
      <c r="N21" s="79"/>
      <c r="O21" s="79"/>
      <c r="P21" s="80"/>
      <c r="Q21" s="85"/>
      <c r="R21" s="85"/>
      <c r="S21" s="85"/>
      <c r="T21" s="85"/>
      <c r="U21" s="85"/>
      <c r="V21" s="85"/>
      <c r="W21" s="85"/>
    </row>
    <row r="22" spans="1:23" ht="20.100000000000001" customHeight="1" x14ac:dyDescent="0.25">
      <c r="B22" s="91">
        <v>0.53125</v>
      </c>
      <c r="C22" s="132">
        <v>4</v>
      </c>
      <c r="D22" s="133">
        <v>1</v>
      </c>
      <c r="E22" s="133">
        <v>2</v>
      </c>
      <c r="F22" s="134">
        <v>3</v>
      </c>
      <c r="G22" s="83"/>
      <c r="H22" s="91">
        <v>0.53125</v>
      </c>
      <c r="I22" s="132">
        <v>1</v>
      </c>
      <c r="J22" s="133">
        <v>2</v>
      </c>
      <c r="K22" s="133">
        <v>3</v>
      </c>
      <c r="L22" s="134">
        <v>4</v>
      </c>
      <c r="N22" s="79"/>
      <c r="O22" s="79"/>
      <c r="P22" s="80"/>
      <c r="Q22" s="85"/>
      <c r="R22" s="85"/>
      <c r="S22" s="85"/>
      <c r="T22" s="85"/>
      <c r="U22" s="85"/>
      <c r="V22" s="85"/>
      <c r="W22" s="85"/>
    </row>
    <row r="23" spans="1:23" ht="20.100000000000001" customHeight="1" thickBot="1" x14ac:dyDescent="0.3">
      <c r="B23" s="135">
        <v>0.5625</v>
      </c>
      <c r="C23" s="330" t="s">
        <v>138</v>
      </c>
      <c r="D23" s="330"/>
      <c r="E23" s="330"/>
      <c r="F23" s="330"/>
      <c r="G23" s="83"/>
      <c r="H23" s="135">
        <v>0.5625</v>
      </c>
      <c r="I23" s="330" t="s">
        <v>138</v>
      </c>
      <c r="J23" s="330"/>
      <c r="K23" s="330"/>
      <c r="L23" s="330"/>
      <c r="N23" s="79"/>
      <c r="O23" s="79"/>
      <c r="P23" s="80"/>
      <c r="Q23" s="85"/>
      <c r="R23" s="85"/>
      <c r="S23" s="85"/>
      <c r="T23" s="85"/>
      <c r="U23" s="85"/>
      <c r="V23" s="85"/>
      <c r="W23" s="85"/>
    </row>
    <row r="24" spans="1:23" ht="18" customHeight="1" x14ac:dyDescent="0.25">
      <c r="B24" s="97"/>
      <c r="C24" s="97"/>
      <c r="D24" s="97"/>
      <c r="E24" s="97"/>
      <c r="F24" s="97"/>
      <c r="G24" s="83"/>
      <c r="H24" s="45"/>
      <c r="I24" s="45"/>
      <c r="J24" s="45"/>
      <c r="K24" s="45"/>
      <c r="L24" s="45"/>
      <c r="P24" s="85"/>
      <c r="Q24" s="271"/>
      <c r="R24" s="85"/>
      <c r="S24" s="85"/>
      <c r="T24" s="85"/>
      <c r="U24" s="85"/>
      <c r="V24" s="85"/>
      <c r="W24" s="85"/>
    </row>
    <row r="25" spans="1:23" ht="18" customHeight="1" x14ac:dyDescent="0.25">
      <c r="B25" s="45"/>
      <c r="C25" s="45"/>
      <c r="D25" s="45"/>
      <c r="E25" s="45"/>
      <c r="F25" s="331">
        <f>'LL-Blinde-Termine'!B23</f>
        <v>44820</v>
      </c>
      <c r="G25" s="331"/>
      <c r="H25" s="331"/>
      <c r="I25" s="45"/>
      <c r="J25" s="45"/>
      <c r="K25" s="81"/>
      <c r="P25" s="89"/>
      <c r="Q25" s="115"/>
      <c r="R25" s="85"/>
      <c r="S25" s="85"/>
      <c r="T25" s="120"/>
      <c r="U25" s="85"/>
      <c r="V25" s="85"/>
      <c r="W25" s="85"/>
    </row>
    <row r="26" spans="1:23" ht="18" customHeight="1" x14ac:dyDescent="0.25">
      <c r="B26" s="45"/>
      <c r="C26" s="45"/>
      <c r="D26" s="45"/>
      <c r="E26" s="45"/>
      <c r="F26" s="45"/>
      <c r="G26" s="83"/>
      <c r="H26" s="45"/>
      <c r="I26" s="45"/>
      <c r="J26" s="45"/>
      <c r="K26" s="45"/>
      <c r="L26" s="45"/>
      <c r="P26" s="89"/>
      <c r="Q26" s="115"/>
      <c r="R26" s="103"/>
      <c r="S26" s="121"/>
      <c r="T26" s="120"/>
      <c r="U26" s="85"/>
      <c r="V26" s="85"/>
      <c r="W26" s="85"/>
    </row>
    <row r="27" spans="1:23" ht="18" customHeight="1" x14ac:dyDescent="0.25">
      <c r="B27" s="45"/>
      <c r="C27" s="45"/>
      <c r="D27" s="45"/>
      <c r="E27" s="45"/>
      <c r="F27" s="45"/>
      <c r="G27" s="97"/>
      <c r="H27" s="97"/>
      <c r="I27" s="97"/>
      <c r="J27" s="97"/>
      <c r="K27" s="97"/>
      <c r="L27" s="97"/>
      <c r="P27" s="93"/>
      <c r="Q27" s="115"/>
      <c r="R27" s="101"/>
      <c r="S27" s="121"/>
      <c r="T27" s="120"/>
      <c r="U27" s="85"/>
      <c r="V27" s="85"/>
      <c r="W27" s="85"/>
    </row>
    <row r="28" spans="1:23" ht="18" customHeigh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P28" s="93"/>
      <c r="Q28" s="115"/>
      <c r="R28" s="101"/>
      <c r="S28" s="121"/>
      <c r="T28" s="120"/>
      <c r="U28" s="85"/>
      <c r="V28" s="85"/>
      <c r="W28" s="85"/>
    </row>
    <row r="29" spans="1:23" ht="18" customHeight="1" x14ac:dyDescent="0.25">
      <c r="A29" s="45"/>
      <c r="B29" s="45"/>
      <c r="C29" s="45"/>
      <c r="D29" s="45"/>
      <c r="E29" s="45"/>
      <c r="F29" s="45"/>
      <c r="G29" s="45"/>
      <c r="H29" s="45"/>
      <c r="J29" s="45"/>
      <c r="K29" s="45"/>
      <c r="L29" s="45"/>
      <c r="M29" s="45"/>
      <c r="N29" s="45"/>
      <c r="O29" s="89"/>
      <c r="P29" s="93"/>
      <c r="Q29" s="115"/>
      <c r="R29" s="122"/>
      <c r="S29" s="121"/>
      <c r="T29" s="102"/>
      <c r="U29" s="85"/>
      <c r="V29" s="85"/>
      <c r="W29" s="85"/>
    </row>
    <row r="30" spans="1:23" ht="18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89"/>
      <c r="P30" s="93"/>
      <c r="Q30" s="115"/>
      <c r="R30" s="101"/>
      <c r="S30" s="121"/>
      <c r="T30" s="102"/>
      <c r="U30" s="85"/>
      <c r="V30" s="85"/>
      <c r="W30" s="85"/>
    </row>
    <row r="31" spans="1:23" ht="18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93"/>
      <c r="P31" s="85"/>
      <c r="Q31" s="85"/>
      <c r="R31" s="85"/>
      <c r="S31" s="85"/>
      <c r="T31" s="85"/>
      <c r="U31" s="85"/>
      <c r="V31" s="85"/>
      <c r="W31" s="85"/>
    </row>
    <row r="32" spans="1:23" ht="18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85"/>
      <c r="Q32" s="85"/>
      <c r="R32" s="85"/>
      <c r="S32" s="85"/>
      <c r="T32" s="85"/>
      <c r="U32" s="85"/>
      <c r="V32" s="85"/>
      <c r="W32" s="85"/>
    </row>
    <row r="33" spans="1:23" ht="18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P33" s="85"/>
      <c r="Q33" s="85"/>
      <c r="R33" s="85"/>
      <c r="S33" s="85"/>
      <c r="T33" s="85"/>
      <c r="U33" s="85"/>
      <c r="V33" s="85"/>
      <c r="W33" s="85"/>
    </row>
    <row r="34" spans="1:23" ht="18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P34" s="115"/>
      <c r="Q34" s="90"/>
      <c r="R34" s="85"/>
      <c r="S34" s="85"/>
      <c r="T34" s="85"/>
      <c r="U34" s="85"/>
      <c r="V34" s="85"/>
      <c r="W34" s="85"/>
    </row>
    <row r="35" spans="1:23" ht="18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P35" s="115"/>
      <c r="Q35" s="123"/>
      <c r="R35" s="103"/>
      <c r="S35" s="121"/>
      <c r="T35" s="102"/>
      <c r="U35" s="85"/>
      <c r="V35" s="85"/>
      <c r="W35" s="85"/>
    </row>
    <row r="36" spans="1:23" ht="13.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P36" s="115"/>
      <c r="Q36" s="123"/>
      <c r="R36" s="101"/>
      <c r="S36" s="121"/>
      <c r="T36" s="102"/>
      <c r="U36" s="85"/>
      <c r="V36" s="85"/>
      <c r="W36" s="85"/>
    </row>
    <row r="37" spans="1:23" ht="13.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P37" s="115"/>
      <c r="Q37" s="123"/>
      <c r="R37" s="101"/>
      <c r="S37" s="121"/>
      <c r="T37" s="102"/>
      <c r="U37" s="85"/>
      <c r="V37" s="85"/>
      <c r="W37" s="85"/>
    </row>
    <row r="38" spans="1:23" ht="13.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P38" s="115"/>
      <c r="Q38" s="124"/>
      <c r="R38" s="103"/>
      <c r="S38" s="121"/>
      <c r="T38" s="102"/>
      <c r="U38" s="85"/>
      <c r="V38" s="85"/>
      <c r="W38" s="85"/>
    </row>
    <row r="39" spans="1:23" ht="18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P39" s="115"/>
      <c r="Q39" s="124"/>
      <c r="R39" s="122"/>
      <c r="S39" s="121"/>
      <c r="T39" s="102"/>
      <c r="U39" s="85"/>
      <c r="V39" s="85"/>
      <c r="W39" s="85"/>
    </row>
    <row r="40" spans="1:23" ht="18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P40" s="115"/>
      <c r="Q40" s="124"/>
      <c r="R40" s="101"/>
      <c r="S40" s="121"/>
      <c r="T40" s="102"/>
      <c r="U40" s="85"/>
      <c r="V40" s="85"/>
      <c r="W40" s="85"/>
    </row>
    <row r="41" spans="1:23" ht="18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23" ht="18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23" ht="18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23" ht="18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23" ht="18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23" ht="18" customHeight="1" x14ac:dyDescent="0.25">
      <c r="A46" s="45"/>
      <c r="G46" s="45"/>
      <c r="H46" s="45"/>
      <c r="I46" s="45"/>
      <c r="J46" s="45"/>
      <c r="K46" s="45"/>
      <c r="L46" s="45"/>
      <c r="M46" s="45"/>
      <c r="N46" s="45"/>
    </row>
    <row r="47" spans="1:23" ht="18" customHeight="1" x14ac:dyDescent="0.25">
      <c r="A47" s="45"/>
      <c r="G47" s="45"/>
      <c r="H47" s="45"/>
      <c r="I47" s="45"/>
      <c r="J47" s="45"/>
      <c r="K47" s="45"/>
      <c r="L47" s="45"/>
      <c r="M47" s="45"/>
      <c r="N47" s="45"/>
    </row>
    <row r="48" spans="1:23" ht="18" customHeight="1" x14ac:dyDescent="0.25">
      <c r="A48" s="45"/>
      <c r="G48" s="45"/>
      <c r="H48" s="45"/>
      <c r="I48" s="45"/>
      <c r="J48" s="45"/>
      <c r="K48" s="45"/>
      <c r="L48" s="45"/>
      <c r="M48" s="45"/>
      <c r="N48" s="45"/>
    </row>
    <row r="49" spans="1:14" ht="18" customHeight="1" x14ac:dyDescent="0.25">
      <c r="A49" s="45"/>
      <c r="M49" s="45"/>
      <c r="N49" s="45"/>
    </row>
    <row r="50" spans="1:14" ht="18" customHeight="1" x14ac:dyDescent="0.2"/>
    <row r="51" spans="1:14" ht="18" customHeight="1" x14ac:dyDescent="0.2"/>
    <row r="52" spans="1:14" ht="18.75" customHeight="1" x14ac:dyDescent="0.2"/>
  </sheetData>
  <mergeCells count="16">
    <mergeCell ref="P4:Q6"/>
    <mergeCell ref="F25:H25"/>
    <mergeCell ref="B1:C1"/>
    <mergeCell ref="D1:L1"/>
    <mergeCell ref="B4:B6"/>
    <mergeCell ref="D4:F6"/>
    <mergeCell ref="H4:H6"/>
    <mergeCell ref="J4:L6"/>
    <mergeCell ref="C23:F23"/>
    <mergeCell ref="I23:L23"/>
    <mergeCell ref="C12:F12"/>
    <mergeCell ref="I12:L12"/>
    <mergeCell ref="B15:B17"/>
    <mergeCell ref="D15:F17"/>
    <mergeCell ref="H15:H17"/>
    <mergeCell ref="J15:L17"/>
  </mergeCells>
  <printOptions horizontalCentered="1"/>
  <pageMargins left="0.19685039370078741" right="0" top="0.19685039370078741" bottom="0" header="0.31496062992125984" footer="0.31496062992125984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workbookViewId="0">
      <selection activeCell="B13" sqref="B13"/>
    </sheetView>
  </sheetViews>
  <sheetFormatPr baseColWidth="10" defaultColWidth="12.5703125" defaultRowHeight="14.25" x14ac:dyDescent="0.2"/>
  <cols>
    <col min="1" max="1" width="20.7109375" style="255" customWidth="1"/>
    <col min="2" max="2" width="76.7109375" style="255" customWidth="1"/>
    <col min="3" max="4" width="2.28515625" style="58" customWidth="1"/>
    <col min="5" max="5" width="7.140625" style="258" customWidth="1"/>
    <col min="6" max="6" width="6.5703125" style="258" customWidth="1"/>
    <col min="7" max="14" width="13.140625" style="258" customWidth="1"/>
    <col min="15" max="17" width="12.5703125" style="258"/>
    <col min="18" max="16384" width="12.5703125" style="58"/>
  </cols>
  <sheetData>
    <row r="1" spans="1:12" ht="39" customHeight="1" x14ac:dyDescent="0.2">
      <c r="B1" s="55"/>
      <c r="C1" s="256"/>
      <c r="D1" s="257"/>
      <c r="F1" s="259"/>
      <c r="G1" s="259"/>
      <c r="H1" s="259"/>
      <c r="I1" s="259"/>
      <c r="J1" s="259"/>
      <c r="K1" s="259"/>
      <c r="L1" s="259"/>
    </row>
    <row r="2" spans="1:12" ht="20.25" customHeight="1" x14ac:dyDescent="0.2">
      <c r="A2" s="57"/>
      <c r="B2" s="261"/>
      <c r="C2" s="256"/>
      <c r="D2" s="257"/>
      <c r="F2" s="259"/>
      <c r="G2" s="259"/>
      <c r="H2" s="259"/>
      <c r="I2" s="259"/>
      <c r="J2" s="259"/>
      <c r="K2" s="259"/>
      <c r="L2" s="259"/>
    </row>
    <row r="3" spans="1:12" ht="20.25" customHeight="1" x14ac:dyDescent="0.2">
      <c r="A3" s="262"/>
      <c r="B3" s="261"/>
      <c r="C3" s="256"/>
      <c r="D3" s="257"/>
      <c r="F3" s="259"/>
      <c r="G3" s="259"/>
      <c r="H3" s="259"/>
      <c r="I3" s="259"/>
      <c r="J3" s="259"/>
      <c r="K3" s="259"/>
      <c r="L3" s="259"/>
    </row>
    <row r="4" spans="1:12" ht="20.25" customHeight="1" x14ac:dyDescent="0.2">
      <c r="A4" s="60" t="s">
        <v>104</v>
      </c>
      <c r="B4" s="61" t="s">
        <v>105</v>
      </c>
      <c r="D4" s="59"/>
      <c r="F4" s="259"/>
      <c r="G4" s="259"/>
      <c r="H4" s="259"/>
      <c r="I4" s="259"/>
      <c r="J4" s="259"/>
      <c r="K4" s="259"/>
      <c r="L4" s="259"/>
    </row>
    <row r="5" spans="1:12" ht="21" customHeight="1" x14ac:dyDescent="0.2">
      <c r="A5" s="60" t="s">
        <v>106</v>
      </c>
      <c r="B5" s="61" t="s">
        <v>187</v>
      </c>
      <c r="D5" s="59"/>
      <c r="F5" s="259"/>
      <c r="G5" s="259"/>
      <c r="H5" s="259"/>
      <c r="I5" s="259"/>
      <c r="J5" s="259"/>
      <c r="K5" s="259"/>
      <c r="L5" s="259"/>
    </row>
    <row r="6" spans="1:12" ht="15.75" customHeight="1" x14ac:dyDescent="0.2">
      <c r="A6" s="60"/>
      <c r="B6" s="261"/>
      <c r="D6" s="59"/>
      <c r="F6" s="259"/>
      <c r="G6" s="259"/>
      <c r="H6" s="259"/>
      <c r="I6" s="259"/>
      <c r="J6" s="259"/>
      <c r="K6" s="259"/>
      <c r="L6" s="259"/>
    </row>
    <row r="7" spans="1:12" ht="14.25" customHeight="1" x14ac:dyDescent="0.2">
      <c r="A7" s="60" t="s">
        <v>107</v>
      </c>
      <c r="B7" s="125" t="s">
        <v>159</v>
      </c>
      <c r="D7" s="59"/>
      <c r="F7" s="259"/>
      <c r="G7" s="259"/>
      <c r="H7" s="259"/>
      <c r="I7" s="259"/>
      <c r="J7" s="259"/>
      <c r="K7" s="259"/>
      <c r="L7" s="259"/>
    </row>
    <row r="8" spans="1:12" ht="33" customHeight="1" x14ac:dyDescent="0.2">
      <c r="A8" s="60" t="s">
        <v>160</v>
      </c>
      <c r="B8" s="287" t="s">
        <v>161</v>
      </c>
      <c r="D8" s="59"/>
      <c r="F8" s="259"/>
      <c r="G8" s="259"/>
      <c r="H8" s="259"/>
      <c r="I8" s="259"/>
      <c r="J8" s="259"/>
      <c r="K8" s="259"/>
      <c r="L8" s="259"/>
    </row>
    <row r="9" spans="1:12" ht="21" customHeight="1" x14ac:dyDescent="0.2">
      <c r="A9" s="62"/>
      <c r="B9" s="261"/>
      <c r="D9" s="59"/>
      <c r="F9" s="259"/>
      <c r="G9" s="259"/>
      <c r="H9" s="259"/>
      <c r="I9" s="259"/>
      <c r="J9" s="259"/>
      <c r="K9" s="259"/>
      <c r="L9" s="259"/>
    </row>
    <row r="10" spans="1:12" ht="12.75" customHeight="1" x14ac:dyDescent="0.2">
      <c r="A10" s="60"/>
      <c r="B10" s="261"/>
      <c r="D10" s="59"/>
      <c r="F10" s="259"/>
      <c r="G10" s="259"/>
      <c r="H10" s="259"/>
      <c r="I10" s="259"/>
      <c r="J10" s="259"/>
      <c r="K10" s="259"/>
      <c r="L10" s="259"/>
    </row>
    <row r="11" spans="1:12" ht="19.5" customHeight="1" x14ac:dyDescent="0.2">
      <c r="A11" s="60" t="s">
        <v>108</v>
      </c>
      <c r="B11" s="61" t="s">
        <v>162</v>
      </c>
      <c r="D11" s="59"/>
      <c r="F11" s="259"/>
      <c r="G11" s="259"/>
      <c r="H11" s="259"/>
      <c r="I11" s="259"/>
      <c r="J11" s="259"/>
      <c r="K11" s="259"/>
      <c r="L11" s="259"/>
    </row>
    <row r="12" spans="1:12" ht="21" customHeight="1" x14ac:dyDescent="0.2">
      <c r="A12" s="60" t="s">
        <v>110</v>
      </c>
      <c r="B12" s="139">
        <v>1</v>
      </c>
      <c r="D12" s="59"/>
      <c r="F12" s="259"/>
      <c r="G12" s="259"/>
      <c r="H12" s="259"/>
      <c r="I12" s="259"/>
      <c r="J12" s="259"/>
      <c r="K12" s="259"/>
      <c r="L12" s="259"/>
    </row>
    <row r="13" spans="1:12" ht="21" customHeight="1" x14ac:dyDescent="0.2">
      <c r="A13" s="60"/>
      <c r="B13" s="304" t="s">
        <v>206</v>
      </c>
      <c r="D13" s="59"/>
      <c r="F13" s="259"/>
      <c r="G13" s="259"/>
      <c r="H13" s="259"/>
      <c r="I13" s="259"/>
      <c r="J13" s="259"/>
      <c r="K13" s="259"/>
      <c r="L13" s="259"/>
    </row>
    <row r="14" spans="1:12" ht="15" customHeight="1" x14ac:dyDescent="0.2">
      <c r="A14" s="60"/>
      <c r="B14" s="261"/>
      <c r="D14" s="59"/>
      <c r="F14" s="259"/>
      <c r="G14" s="259"/>
      <c r="H14" s="259"/>
      <c r="I14" s="259"/>
      <c r="J14" s="259"/>
      <c r="K14" s="259"/>
      <c r="L14" s="259"/>
    </row>
    <row r="15" spans="1:12" ht="15" customHeight="1" x14ac:dyDescent="0.2">
      <c r="A15" s="63" t="s">
        <v>112</v>
      </c>
      <c r="B15" s="261"/>
      <c r="D15" s="59"/>
    </row>
    <row r="16" spans="1:12" ht="15" customHeight="1" x14ac:dyDescent="0.2">
      <c r="A16" s="64"/>
      <c r="B16" s="65"/>
      <c r="D16" s="59"/>
    </row>
    <row r="17" spans="1:4" ht="15" customHeight="1" x14ac:dyDescent="0.2">
      <c r="A17" s="66">
        <v>1</v>
      </c>
      <c r="B17" s="61" t="str">
        <f>'Ligen-Übersicht'!$E$23</f>
        <v>KV Gütersloh/Rheda 1</v>
      </c>
      <c r="D17" s="59"/>
    </row>
    <row r="18" spans="1:4" ht="20.100000000000001" customHeight="1" x14ac:dyDescent="0.2">
      <c r="A18" s="66">
        <v>2</v>
      </c>
      <c r="B18" s="61" t="str">
        <f>'Ligen-Übersicht'!$E$24</f>
        <v>GRSV Gütersloh</v>
      </c>
      <c r="D18" s="59"/>
    </row>
    <row r="19" spans="1:4" ht="20.100000000000001" customHeight="1" x14ac:dyDescent="0.2">
      <c r="A19" s="66">
        <v>3</v>
      </c>
      <c r="B19" s="61" t="str">
        <f>'Ligen-Übersicht'!$E$25</f>
        <v>BSG Lübbecke</v>
      </c>
      <c r="D19" s="59"/>
    </row>
    <row r="20" spans="1:4" ht="20.100000000000001" customHeight="1" x14ac:dyDescent="0.2">
      <c r="A20" s="66">
        <v>4</v>
      </c>
      <c r="B20" s="61" t="str">
        <f>'Ligen-Übersicht'!$E$26</f>
        <v>KV Gütersloh/Rheda 2</v>
      </c>
      <c r="D20" s="59"/>
    </row>
    <row r="21" spans="1:4" ht="20.100000000000001" customHeight="1" x14ac:dyDescent="0.2">
      <c r="A21" s="66"/>
      <c r="B21" s="61"/>
      <c r="D21" s="59"/>
    </row>
    <row r="22" spans="1:4" ht="18" customHeight="1" x14ac:dyDescent="0.2">
      <c r="A22" s="66"/>
      <c r="D22" s="59"/>
    </row>
    <row r="23" spans="1:4" ht="15" customHeight="1" x14ac:dyDescent="0.25">
      <c r="A23" s="262"/>
      <c r="B23" s="264"/>
      <c r="D23" s="59"/>
    </row>
    <row r="24" spans="1:4" ht="15" customHeight="1" x14ac:dyDescent="0.2">
      <c r="A24" s="60" t="s">
        <v>113</v>
      </c>
      <c r="B24" s="261"/>
      <c r="D24" s="59"/>
    </row>
    <row r="25" spans="1:4" ht="21" customHeight="1" x14ac:dyDescent="0.2">
      <c r="A25" s="327">
        <f>'Ligen-Übersicht'!C23</f>
        <v>44849</v>
      </c>
      <c r="B25" s="327"/>
      <c r="D25" s="59"/>
    </row>
    <row r="26" spans="1:4" ht="21" customHeight="1" x14ac:dyDescent="0.2">
      <c r="A26" s="263" t="s">
        <v>114</v>
      </c>
      <c r="B26" s="68" t="str">
        <f>B17</f>
        <v>KV Gütersloh/Rheda 1</v>
      </c>
      <c r="D26" s="59"/>
    </row>
    <row r="27" spans="1:4" ht="18" customHeight="1" x14ac:dyDescent="0.2">
      <c r="A27" s="263" t="s">
        <v>115</v>
      </c>
      <c r="B27" s="265" t="str">
        <f>VLOOKUP('Ligen-Übersicht'!$E$23,'Ligen-Übersicht'!$Y$23:$Z$26,2,0)</f>
        <v>Stadthalle Gütersloh, Friedrichstr. 10, 33330 Gütersloh</v>
      </c>
      <c r="D27" s="59"/>
    </row>
    <row r="28" spans="1:4" ht="18" customHeight="1" x14ac:dyDescent="0.2">
      <c r="A28" s="263" t="s">
        <v>116</v>
      </c>
      <c r="B28" s="73" t="str">
        <f>'Ligen-Übersicht'!D23</f>
        <v>10:00 Uhr</v>
      </c>
      <c r="D28" s="59"/>
    </row>
    <row r="29" spans="1:4" ht="18" customHeight="1" x14ac:dyDescent="0.2">
      <c r="A29" s="263" t="s">
        <v>117</v>
      </c>
      <c r="B29" s="266" t="s">
        <v>70</v>
      </c>
      <c r="D29" s="59"/>
    </row>
    <row r="30" spans="1:4" ht="18" customHeight="1" x14ac:dyDescent="0.2">
      <c r="A30" s="263" t="s">
        <v>112</v>
      </c>
      <c r="B30" s="266" t="s">
        <v>54</v>
      </c>
      <c r="D30" s="59"/>
    </row>
    <row r="31" spans="1:4" ht="18" customHeight="1" x14ac:dyDescent="0.2">
      <c r="A31" s="263" t="s">
        <v>119</v>
      </c>
      <c r="B31" s="70" t="s">
        <v>28</v>
      </c>
      <c r="D31" s="59"/>
    </row>
    <row r="32" spans="1:4" ht="18" customHeight="1" x14ac:dyDescent="0.2">
      <c r="A32" s="263" t="s">
        <v>120</v>
      </c>
      <c r="B32" s="270" t="s">
        <v>17</v>
      </c>
      <c r="D32" s="59"/>
    </row>
    <row r="33" spans="1:4" ht="18" customHeight="1" x14ac:dyDescent="0.2">
      <c r="A33" s="262"/>
      <c r="B33" s="261"/>
      <c r="D33" s="59"/>
    </row>
    <row r="34" spans="1:4" ht="21" customHeight="1" x14ac:dyDescent="0.2">
      <c r="A34" s="60" t="s">
        <v>121</v>
      </c>
      <c r="B34" s="261"/>
      <c r="D34" s="59"/>
    </row>
    <row r="35" spans="1:4" ht="21" customHeight="1" x14ac:dyDescent="0.2">
      <c r="A35" s="327">
        <f>'Ligen-Übersicht'!C24</f>
        <v>44877</v>
      </c>
      <c r="B35" s="327"/>
      <c r="D35" s="59"/>
    </row>
    <row r="36" spans="1:4" ht="21" customHeight="1" x14ac:dyDescent="0.2">
      <c r="A36" s="263" t="s">
        <v>114</v>
      </c>
      <c r="B36" s="68" t="str">
        <f>B18</f>
        <v>GRSV Gütersloh</v>
      </c>
      <c r="D36" s="59"/>
    </row>
    <row r="37" spans="1:4" ht="18" customHeight="1" x14ac:dyDescent="0.2">
      <c r="A37" s="263" t="s">
        <v>115</v>
      </c>
      <c r="B37" s="265" t="str">
        <f>VLOOKUP('Ligen-Übersicht'!$E$24,'Ligen-Übersicht'!$Y$23:$Z$26,2,0)</f>
        <v>Stadthalle Gütersloh, Friedrichstr. 10, 33330 Gütersloh</v>
      </c>
      <c r="D37" s="59"/>
    </row>
    <row r="38" spans="1:4" ht="18" customHeight="1" x14ac:dyDescent="0.2">
      <c r="A38" s="263" t="s">
        <v>116</v>
      </c>
      <c r="B38" s="73" t="str">
        <f>'Ligen-Übersicht'!D24</f>
        <v>10:00 Uhr</v>
      </c>
      <c r="D38" s="59"/>
    </row>
    <row r="39" spans="1:4" ht="18" customHeight="1" x14ac:dyDescent="0.2">
      <c r="A39" s="263" t="s">
        <v>117</v>
      </c>
      <c r="B39" s="263" t="s">
        <v>70</v>
      </c>
      <c r="D39" s="59"/>
    </row>
    <row r="40" spans="1:4" ht="18" customHeight="1" x14ac:dyDescent="0.2">
      <c r="A40" s="263" t="s">
        <v>112</v>
      </c>
      <c r="B40" s="263" t="s">
        <v>118</v>
      </c>
      <c r="D40" s="59"/>
    </row>
    <row r="41" spans="1:4" ht="18" customHeight="1" x14ac:dyDescent="0.2">
      <c r="A41" s="263" t="s">
        <v>119</v>
      </c>
      <c r="B41" s="70" t="s">
        <v>37</v>
      </c>
      <c r="D41" s="59"/>
    </row>
    <row r="42" spans="1:4" ht="18" customHeight="1" x14ac:dyDescent="0.2">
      <c r="A42" s="263" t="s">
        <v>120</v>
      </c>
      <c r="B42" s="265" t="s">
        <v>17</v>
      </c>
      <c r="D42" s="59"/>
    </row>
    <row r="43" spans="1:4" ht="18.75" customHeight="1" x14ac:dyDescent="0.2">
      <c r="A43" s="62"/>
      <c r="B43" s="261"/>
      <c r="D43" s="59"/>
    </row>
    <row r="44" spans="1:4" ht="21" customHeight="1" x14ac:dyDescent="0.2">
      <c r="A44" s="60" t="s">
        <v>122</v>
      </c>
      <c r="B44" s="113"/>
      <c r="D44" s="59"/>
    </row>
    <row r="45" spans="1:4" ht="21" customHeight="1" x14ac:dyDescent="0.2">
      <c r="A45" s="327">
        <f>'Ligen-Übersicht'!C25</f>
        <v>44905</v>
      </c>
      <c r="B45" s="327"/>
      <c r="D45" s="59"/>
    </row>
    <row r="46" spans="1:4" ht="21" customHeight="1" x14ac:dyDescent="0.2">
      <c r="A46" s="263" t="s">
        <v>114</v>
      </c>
      <c r="B46" s="68" t="str">
        <f>B19</f>
        <v>BSG Lübbecke</v>
      </c>
      <c r="D46" s="59"/>
    </row>
    <row r="47" spans="1:4" ht="18" customHeight="1" x14ac:dyDescent="0.2">
      <c r="A47" s="263" t="s">
        <v>115</v>
      </c>
      <c r="B47" s="265" t="str">
        <f>VLOOKUP('Ligen-Übersicht'!$E$25,'Ligen-Übersicht'!$Y$23:$Z$26,2,0)</f>
        <v>Hotel-Restaurant Borchard, Langenkamp 26, 32312 Lübbecke</v>
      </c>
      <c r="D47" s="59"/>
    </row>
    <row r="48" spans="1:4" ht="18" customHeight="1" x14ac:dyDescent="0.2">
      <c r="A48" s="263" t="s">
        <v>116</v>
      </c>
      <c r="B48" s="73" t="str">
        <f>'Ligen-Übersicht'!D25</f>
        <v>10:00 Uhr</v>
      </c>
      <c r="D48" s="59"/>
    </row>
    <row r="49" spans="1:4" ht="18" customHeight="1" x14ac:dyDescent="0.2">
      <c r="A49" s="263" t="s">
        <v>117</v>
      </c>
      <c r="B49" s="263" t="s">
        <v>54</v>
      </c>
      <c r="D49" s="59"/>
    </row>
    <row r="50" spans="1:4" ht="18" customHeight="1" x14ac:dyDescent="0.2">
      <c r="A50" s="263" t="s">
        <v>112</v>
      </c>
      <c r="B50" s="263" t="s">
        <v>118</v>
      </c>
      <c r="D50" s="59"/>
    </row>
    <row r="51" spans="1:4" ht="18" customHeight="1" x14ac:dyDescent="0.2">
      <c r="A51" s="263" t="s">
        <v>119</v>
      </c>
      <c r="B51" s="70" t="s">
        <v>31</v>
      </c>
      <c r="D51" s="59"/>
    </row>
    <row r="52" spans="1:4" ht="18" customHeight="1" x14ac:dyDescent="0.2">
      <c r="A52" s="263" t="s">
        <v>120</v>
      </c>
      <c r="B52" s="265" t="s">
        <v>13</v>
      </c>
      <c r="D52" s="59"/>
    </row>
    <row r="53" spans="1:4" ht="18" customHeight="1" x14ac:dyDescent="0.2">
      <c r="A53" s="72"/>
      <c r="B53" s="261"/>
      <c r="D53" s="59"/>
    </row>
    <row r="54" spans="1:4" s="258" customFormat="1" ht="15" customHeight="1" x14ac:dyDescent="0.2">
      <c r="A54" s="60" t="s">
        <v>123</v>
      </c>
      <c r="B54" s="261"/>
      <c r="C54" s="58"/>
      <c r="D54" s="59"/>
    </row>
    <row r="55" spans="1:4" s="258" customFormat="1" ht="21" customHeight="1" x14ac:dyDescent="0.2">
      <c r="A55" s="327">
        <f>'Ligen-Übersicht'!C26</f>
        <v>44940</v>
      </c>
      <c r="B55" s="327"/>
      <c r="C55" s="58"/>
      <c r="D55" s="59"/>
    </row>
    <row r="56" spans="1:4" s="258" customFormat="1" ht="21" customHeight="1" x14ac:dyDescent="0.2">
      <c r="A56" s="263" t="s">
        <v>114</v>
      </c>
      <c r="B56" s="68" t="str">
        <f>B20</f>
        <v>KV Gütersloh/Rheda 2</v>
      </c>
      <c r="C56" s="58"/>
      <c r="D56" s="59"/>
    </row>
    <row r="57" spans="1:4" s="258" customFormat="1" ht="18" customHeight="1" x14ac:dyDescent="0.2">
      <c r="A57" s="263" t="s">
        <v>115</v>
      </c>
      <c r="B57" s="265" t="str">
        <f>VLOOKUP('Ligen-Übersicht'!$E$26,'Ligen-Übersicht'!$Y$23:$Z$26,2,0)</f>
        <v>Stadthalle Gütersloh, Friedrichstr. 10, 33330 Gütersloh</v>
      </c>
      <c r="C57" s="58"/>
      <c r="D57" s="59"/>
    </row>
    <row r="58" spans="1:4" s="258" customFormat="1" ht="18" customHeight="1" x14ac:dyDescent="0.2">
      <c r="A58" s="263" t="s">
        <v>116</v>
      </c>
      <c r="B58" s="73" t="str">
        <f>'Ligen-Übersicht'!D26</f>
        <v>10:00 Uhr</v>
      </c>
      <c r="C58" s="58"/>
      <c r="D58" s="59"/>
    </row>
    <row r="59" spans="1:4" s="258" customFormat="1" ht="18" customHeight="1" x14ac:dyDescent="0.2">
      <c r="A59" s="263" t="s">
        <v>117</v>
      </c>
      <c r="B59" s="263" t="s">
        <v>70</v>
      </c>
      <c r="C59" s="58"/>
      <c r="D59" s="59"/>
    </row>
    <row r="60" spans="1:4" s="258" customFormat="1" ht="18" customHeight="1" x14ac:dyDescent="0.2">
      <c r="A60" s="263" t="s">
        <v>112</v>
      </c>
      <c r="B60" s="263" t="s">
        <v>118</v>
      </c>
      <c r="C60" s="58"/>
      <c r="D60" s="59"/>
    </row>
    <row r="61" spans="1:4" s="258" customFormat="1" ht="18" customHeight="1" x14ac:dyDescent="0.2">
      <c r="A61" s="263" t="s">
        <v>119</v>
      </c>
      <c r="B61" s="70" t="s">
        <v>40</v>
      </c>
      <c r="C61" s="58"/>
      <c r="D61" s="59"/>
    </row>
    <row r="62" spans="1:4" s="258" customFormat="1" ht="18" customHeight="1" x14ac:dyDescent="0.2">
      <c r="A62" s="263" t="s">
        <v>120</v>
      </c>
      <c r="B62" s="265" t="s">
        <v>17</v>
      </c>
      <c r="C62" s="58"/>
      <c r="D62" s="59"/>
    </row>
    <row r="63" spans="1:4" s="258" customFormat="1" ht="18" hidden="1" customHeight="1" x14ac:dyDescent="0.2">
      <c r="A63" s="263"/>
      <c r="B63" s="270"/>
      <c r="C63" s="58"/>
      <c r="D63" s="59"/>
    </row>
    <row r="64" spans="1:4" s="258" customFormat="1" ht="18" hidden="1" customHeight="1" x14ac:dyDescent="0.2">
      <c r="A64" s="60" t="s">
        <v>124</v>
      </c>
      <c r="B64" s="261"/>
      <c r="C64" s="58"/>
      <c r="D64" s="59"/>
    </row>
    <row r="65" spans="1:4" s="258" customFormat="1" ht="18" hidden="1" customHeight="1" x14ac:dyDescent="0.2">
      <c r="A65" s="327">
        <f>H6</f>
        <v>0</v>
      </c>
      <c r="B65" s="327"/>
      <c r="C65" s="58"/>
      <c r="D65" s="59"/>
    </row>
    <row r="66" spans="1:4" s="258" customFormat="1" ht="18" hidden="1" customHeight="1" x14ac:dyDescent="0.2">
      <c r="A66" s="263" t="s">
        <v>114</v>
      </c>
      <c r="B66" s="68">
        <f>B21</f>
        <v>0</v>
      </c>
      <c r="C66" s="58"/>
      <c r="D66" s="59"/>
    </row>
    <row r="67" spans="1:4" s="258" customFormat="1" ht="18" hidden="1" customHeight="1" x14ac:dyDescent="0.2">
      <c r="A67" s="263" t="s">
        <v>115</v>
      </c>
      <c r="B67" s="270"/>
      <c r="C67" s="58"/>
      <c r="D67" s="59"/>
    </row>
    <row r="68" spans="1:4" s="258" customFormat="1" ht="18" hidden="1" customHeight="1" x14ac:dyDescent="0.2">
      <c r="A68" s="263" t="s">
        <v>116</v>
      </c>
      <c r="B68" s="140">
        <f>I6</f>
        <v>0</v>
      </c>
      <c r="C68" s="58"/>
      <c r="D68" s="59"/>
    </row>
    <row r="69" spans="1:4" s="258" customFormat="1" ht="18" hidden="1" customHeight="1" x14ac:dyDescent="0.2">
      <c r="A69" s="263" t="s">
        <v>117</v>
      </c>
      <c r="B69" s="263" t="s">
        <v>70</v>
      </c>
      <c r="C69" s="58"/>
      <c r="D69" s="59"/>
    </row>
    <row r="70" spans="1:4" s="258" customFormat="1" ht="18" hidden="1" customHeight="1" x14ac:dyDescent="0.2">
      <c r="A70" s="263" t="s">
        <v>112</v>
      </c>
      <c r="B70" s="263" t="s">
        <v>118</v>
      </c>
      <c r="C70" s="58"/>
      <c r="D70" s="59"/>
    </row>
    <row r="71" spans="1:4" s="258" customFormat="1" ht="18" hidden="1" customHeight="1" x14ac:dyDescent="0.2">
      <c r="A71" s="263" t="s">
        <v>119</v>
      </c>
      <c r="B71" s="70" t="s">
        <v>158</v>
      </c>
      <c r="C71" s="58"/>
      <c r="D71" s="59"/>
    </row>
    <row r="72" spans="1:4" s="258" customFormat="1" ht="18" hidden="1" customHeight="1" x14ac:dyDescent="0.2">
      <c r="A72" s="263" t="s">
        <v>120</v>
      </c>
      <c r="B72" s="270" t="s">
        <v>163</v>
      </c>
      <c r="C72" s="58"/>
      <c r="D72" s="59"/>
    </row>
    <row r="73" spans="1:4" s="258" customFormat="1" ht="18" customHeight="1" x14ac:dyDescent="0.2">
      <c r="A73" s="263"/>
      <c r="B73" s="270"/>
      <c r="C73" s="58"/>
      <c r="D73" s="59"/>
    </row>
    <row r="74" spans="1:4" s="258" customFormat="1" ht="18" customHeight="1" x14ac:dyDescent="0.2">
      <c r="A74" s="72"/>
      <c r="B74" s="261"/>
      <c r="C74" s="58"/>
      <c r="D74" s="59"/>
    </row>
    <row r="75" spans="1:4" s="258" customFormat="1" ht="19.5" customHeight="1" x14ac:dyDescent="0.2">
      <c r="A75" s="140" t="s">
        <v>164</v>
      </c>
      <c r="B75" s="265" t="s">
        <v>165</v>
      </c>
      <c r="C75" s="58"/>
      <c r="D75" s="59"/>
    </row>
    <row r="76" spans="1:4" s="258" customFormat="1" ht="21" customHeight="1" x14ac:dyDescent="0.2">
      <c r="A76" s="140"/>
      <c r="B76" s="265"/>
      <c r="C76" s="58"/>
      <c r="D76" s="59"/>
    </row>
    <row r="77" spans="1:4" s="258" customFormat="1" ht="21" customHeight="1" x14ac:dyDescent="0.2">
      <c r="A77" s="140"/>
      <c r="B77" s="77"/>
      <c r="C77" s="58"/>
      <c r="D77" s="59"/>
    </row>
    <row r="78" spans="1:4" s="258" customFormat="1" ht="18" customHeight="1" x14ac:dyDescent="0.2">
      <c r="A78" s="140"/>
      <c r="B78" s="270"/>
      <c r="C78" s="58"/>
      <c r="D78" s="59"/>
    </row>
    <row r="79" spans="1:4" s="258" customFormat="1" ht="18" customHeight="1" x14ac:dyDescent="0.2">
      <c r="A79" s="263"/>
      <c r="B79" s="73"/>
      <c r="C79" s="58"/>
      <c r="D79" s="59"/>
    </row>
    <row r="80" spans="1:4" s="258" customFormat="1" ht="18" customHeight="1" x14ac:dyDescent="0.2">
      <c r="A80" s="263"/>
      <c r="C80" s="58"/>
      <c r="D80" s="59"/>
    </row>
    <row r="81" spans="1:4" s="258" customFormat="1" ht="18" customHeight="1" x14ac:dyDescent="0.2">
      <c r="A81" s="263"/>
      <c r="B81" s="263"/>
      <c r="C81" s="58"/>
      <c r="D81" s="59"/>
    </row>
    <row r="82" spans="1:4" s="258" customFormat="1" ht="18" customHeight="1" x14ac:dyDescent="0.2">
      <c r="A82" s="263"/>
      <c r="B82" s="70"/>
      <c r="C82" s="58"/>
      <c r="D82" s="59"/>
    </row>
    <row r="83" spans="1:4" s="258" customFormat="1" ht="18" customHeight="1" x14ac:dyDescent="0.2">
      <c r="A83" s="263"/>
      <c r="B83" s="270"/>
      <c r="C83" s="58"/>
      <c r="D83" s="59"/>
    </row>
    <row r="84" spans="1:4" s="258" customFormat="1" ht="18" customHeight="1" x14ac:dyDescent="0.2">
      <c r="A84" s="72"/>
      <c r="B84" s="261"/>
      <c r="C84" s="58"/>
      <c r="D84" s="59"/>
    </row>
    <row r="85" spans="1:4" s="258" customFormat="1" ht="15" customHeight="1" x14ac:dyDescent="0.2">
      <c r="A85" s="60"/>
      <c r="B85" s="261"/>
      <c r="C85" s="58"/>
      <c r="D85" s="59"/>
    </row>
    <row r="86" spans="1:4" s="258" customFormat="1" ht="21" customHeight="1" x14ac:dyDescent="0.2">
      <c r="A86" s="327"/>
      <c r="B86" s="327"/>
      <c r="C86" s="58"/>
      <c r="D86" s="59"/>
    </row>
    <row r="87" spans="1:4" s="258" customFormat="1" ht="21" customHeight="1" x14ac:dyDescent="0.2">
      <c r="A87" s="263"/>
      <c r="B87" s="68"/>
      <c r="C87" s="58"/>
      <c r="D87" s="59"/>
    </row>
    <row r="88" spans="1:4" s="258" customFormat="1" ht="18" customHeight="1" x14ac:dyDescent="0.2">
      <c r="A88" s="263"/>
      <c r="B88" s="270"/>
      <c r="C88" s="58"/>
      <c r="D88" s="59"/>
    </row>
    <row r="89" spans="1:4" s="258" customFormat="1" ht="18" customHeight="1" x14ac:dyDescent="0.2">
      <c r="A89" s="263"/>
      <c r="B89" s="73"/>
      <c r="C89" s="58"/>
      <c r="D89" s="59"/>
    </row>
    <row r="90" spans="1:4" s="258" customFormat="1" ht="18" customHeight="1" x14ac:dyDescent="0.2">
      <c r="A90" s="263"/>
      <c r="B90" s="263"/>
      <c r="C90" s="58"/>
      <c r="D90" s="59"/>
    </row>
    <row r="91" spans="1:4" s="258" customFormat="1" ht="18" customHeight="1" x14ac:dyDescent="0.2">
      <c r="A91" s="263"/>
      <c r="B91" s="263"/>
      <c r="C91" s="58"/>
      <c r="D91" s="59"/>
    </row>
    <row r="92" spans="1:4" s="258" customFormat="1" ht="18" customHeight="1" x14ac:dyDescent="0.2">
      <c r="A92" s="263"/>
      <c r="B92" s="70"/>
      <c r="C92" s="58"/>
      <c r="D92" s="59"/>
    </row>
    <row r="93" spans="1:4" s="258" customFormat="1" ht="18" customHeight="1" x14ac:dyDescent="0.2">
      <c r="A93" s="263"/>
      <c r="B93" s="270"/>
      <c r="C93" s="58"/>
      <c r="D93" s="59"/>
    </row>
    <row r="94" spans="1:4" s="258" customFormat="1" ht="18" customHeight="1" x14ac:dyDescent="0.2">
      <c r="A94" s="76"/>
      <c r="B94" s="255"/>
      <c r="C94" s="58"/>
      <c r="D94" s="58"/>
    </row>
    <row r="95" spans="1:4" s="258" customFormat="1" ht="21" customHeight="1" x14ac:dyDescent="0.2">
      <c r="A95" s="255"/>
      <c r="B95" s="76"/>
      <c r="C95" s="58"/>
      <c r="D95" s="58"/>
    </row>
    <row r="96" spans="1:4" s="258" customFormat="1" ht="21" customHeight="1" x14ac:dyDescent="0.2">
      <c r="A96" s="76"/>
      <c r="B96" s="76"/>
      <c r="C96" s="58"/>
      <c r="D96" s="58"/>
    </row>
    <row r="97" spans="1:4" s="258" customFormat="1" ht="21" customHeight="1" x14ac:dyDescent="0.2">
      <c r="A97" s="76"/>
      <c r="B97" s="76"/>
      <c r="C97" s="58"/>
      <c r="D97" s="58"/>
    </row>
    <row r="98" spans="1:4" s="258" customFormat="1" ht="21" customHeight="1" x14ac:dyDescent="0.2">
      <c r="A98" s="76"/>
      <c r="B98" s="76"/>
      <c r="C98" s="58"/>
      <c r="D98" s="58"/>
    </row>
    <row r="99" spans="1:4" s="258" customFormat="1" ht="21" customHeight="1" x14ac:dyDescent="0.2">
      <c r="A99" s="76"/>
      <c r="B99" s="76"/>
      <c r="C99" s="58"/>
      <c r="D99" s="58"/>
    </row>
    <row r="100" spans="1:4" s="258" customFormat="1" ht="21" customHeight="1" x14ac:dyDescent="0.2">
      <c r="A100" s="76"/>
      <c r="B100" s="76"/>
      <c r="C100" s="58"/>
      <c r="D100" s="58"/>
    </row>
    <row r="101" spans="1:4" s="258" customFormat="1" ht="21" customHeight="1" x14ac:dyDescent="0.2">
      <c r="A101" s="76"/>
      <c r="B101" s="76"/>
      <c r="C101" s="58"/>
      <c r="D101" s="58"/>
    </row>
    <row r="102" spans="1:4" s="258" customFormat="1" ht="21" customHeight="1" x14ac:dyDescent="0.2">
      <c r="A102" s="76"/>
      <c r="B102" s="76"/>
      <c r="C102" s="58"/>
      <c r="D102" s="58"/>
    </row>
    <row r="103" spans="1:4" s="258" customFormat="1" ht="21" customHeight="1" x14ac:dyDescent="0.2">
      <c r="A103" s="76"/>
      <c r="B103" s="76"/>
      <c r="C103" s="58"/>
      <c r="D103" s="58"/>
    </row>
    <row r="104" spans="1:4" s="258" customFormat="1" ht="21" customHeight="1" x14ac:dyDescent="0.2">
      <c r="A104" s="76"/>
      <c r="B104" s="76"/>
      <c r="C104" s="268"/>
      <c r="D104" s="268"/>
    </row>
    <row r="105" spans="1:4" s="258" customFormat="1" ht="21" customHeight="1" x14ac:dyDescent="0.2">
      <c r="A105" s="76"/>
      <c r="B105" s="76"/>
      <c r="C105" s="268"/>
      <c r="D105" s="261"/>
    </row>
    <row r="106" spans="1:4" s="258" customFormat="1" ht="21" customHeight="1" x14ac:dyDescent="0.2">
      <c r="A106" s="255"/>
      <c r="B106" s="255"/>
      <c r="C106" s="268"/>
      <c r="D106" s="261"/>
    </row>
    <row r="107" spans="1:4" s="258" customFormat="1" ht="21" customHeight="1" x14ac:dyDescent="0.2">
      <c r="A107" s="255"/>
      <c r="B107" s="255"/>
      <c r="C107" s="268"/>
      <c r="D107" s="261"/>
    </row>
    <row r="108" spans="1:4" s="258" customFormat="1" ht="21" customHeight="1" x14ac:dyDescent="0.2">
      <c r="A108" s="255"/>
      <c r="B108" s="255"/>
      <c r="C108" s="268"/>
      <c r="D108" s="261"/>
    </row>
    <row r="109" spans="1:4" s="258" customFormat="1" ht="21" customHeight="1" x14ac:dyDescent="0.2">
      <c r="A109" s="255"/>
      <c r="B109" s="255"/>
      <c r="C109" s="268"/>
      <c r="D109" s="261"/>
    </row>
    <row r="110" spans="1:4" s="258" customFormat="1" ht="21" customHeight="1" x14ac:dyDescent="0.2">
      <c r="A110" s="255"/>
      <c r="B110" s="255"/>
      <c r="C110" s="268"/>
      <c r="D110" s="261"/>
    </row>
    <row r="111" spans="1:4" s="258" customFormat="1" ht="21" customHeight="1" x14ac:dyDescent="0.2">
      <c r="A111" s="255"/>
      <c r="B111" s="255"/>
      <c r="C111" s="268"/>
      <c r="D111" s="261"/>
    </row>
    <row r="112" spans="1:4" s="258" customFormat="1" ht="21" customHeight="1" x14ac:dyDescent="0.2">
      <c r="A112" s="255"/>
      <c r="B112" s="255"/>
      <c r="C112" s="268"/>
      <c r="D112" s="261"/>
    </row>
    <row r="113" spans="1:4" s="258" customFormat="1" ht="21" customHeight="1" x14ac:dyDescent="0.2">
      <c r="A113" s="255"/>
      <c r="B113" s="255"/>
      <c r="C113" s="268"/>
      <c r="D113" s="261"/>
    </row>
    <row r="114" spans="1:4" s="258" customFormat="1" ht="21" customHeight="1" x14ac:dyDescent="0.2">
      <c r="A114" s="255"/>
      <c r="B114" s="255"/>
      <c r="C114" s="268"/>
      <c r="D114" s="261"/>
    </row>
    <row r="115" spans="1:4" s="258" customFormat="1" ht="21" customHeight="1" x14ac:dyDescent="0.2">
      <c r="A115" s="255"/>
      <c r="B115" s="255"/>
      <c r="C115" s="268"/>
      <c r="D115" s="261"/>
    </row>
    <row r="116" spans="1:4" s="258" customFormat="1" ht="21" customHeight="1" x14ac:dyDescent="0.2">
      <c r="A116" s="255"/>
      <c r="B116" s="255"/>
      <c r="C116" s="268"/>
      <c r="D116" s="261"/>
    </row>
    <row r="117" spans="1:4" s="258" customFormat="1" ht="21" customHeight="1" x14ac:dyDescent="0.2">
      <c r="A117" s="255"/>
      <c r="B117" s="255"/>
      <c r="C117" s="268"/>
      <c r="D117" s="261"/>
    </row>
    <row r="118" spans="1:4" s="258" customFormat="1" ht="21" customHeight="1" x14ac:dyDescent="0.2">
      <c r="A118" s="255"/>
      <c r="B118" s="255"/>
      <c r="C118" s="268"/>
      <c r="D118" s="261"/>
    </row>
    <row r="119" spans="1:4" s="258" customFormat="1" ht="21" customHeight="1" x14ac:dyDescent="0.2">
      <c r="A119" s="255"/>
      <c r="B119" s="255"/>
      <c r="C119" s="268"/>
      <c r="D119" s="261"/>
    </row>
    <row r="120" spans="1:4" s="258" customFormat="1" ht="21" customHeight="1" x14ac:dyDescent="0.2">
      <c r="A120" s="255"/>
      <c r="B120" s="255"/>
      <c r="C120" s="268"/>
      <c r="D120" s="261"/>
    </row>
    <row r="121" spans="1:4" s="258" customFormat="1" ht="21" customHeight="1" x14ac:dyDescent="0.2">
      <c r="A121" s="255"/>
      <c r="B121" s="255"/>
      <c r="C121" s="268"/>
      <c r="D121" s="261"/>
    </row>
    <row r="122" spans="1:4" s="258" customFormat="1" ht="21" customHeight="1" x14ac:dyDescent="0.2">
      <c r="A122" s="255"/>
      <c r="B122" s="255"/>
      <c r="C122" s="268"/>
      <c r="D122" s="261"/>
    </row>
    <row r="123" spans="1:4" s="258" customFormat="1" ht="21" customHeight="1" x14ac:dyDescent="0.2">
      <c r="A123" s="255"/>
      <c r="B123" s="255"/>
      <c r="C123" s="268"/>
      <c r="D123" s="261"/>
    </row>
    <row r="124" spans="1:4" s="258" customFormat="1" ht="21" customHeight="1" x14ac:dyDescent="0.2">
      <c r="A124" s="255"/>
      <c r="B124" s="255"/>
      <c r="C124" s="58"/>
      <c r="D124" s="58"/>
    </row>
    <row r="125" spans="1:4" s="258" customFormat="1" ht="21" customHeight="1" x14ac:dyDescent="0.2">
      <c r="A125" s="255"/>
      <c r="B125" s="255"/>
      <c r="C125" s="58"/>
      <c r="D125" s="58"/>
    </row>
    <row r="126" spans="1:4" s="258" customFormat="1" ht="21" customHeight="1" x14ac:dyDescent="0.2">
      <c r="A126" s="255"/>
      <c r="B126" s="255"/>
      <c r="C126" s="58"/>
      <c r="D126" s="58"/>
    </row>
    <row r="127" spans="1:4" s="258" customFormat="1" ht="21" customHeight="1" x14ac:dyDescent="0.2">
      <c r="A127" s="255"/>
      <c r="B127" s="255"/>
      <c r="C127" s="58"/>
      <c r="D127" s="58"/>
    </row>
    <row r="128" spans="1:4" s="258" customFormat="1" ht="21" customHeight="1" x14ac:dyDescent="0.2">
      <c r="A128" s="255"/>
      <c r="B128" s="255"/>
      <c r="C128" s="58"/>
      <c r="D128" s="58"/>
    </row>
    <row r="129" spans="1:17" s="258" customFormat="1" ht="21" customHeight="1" x14ac:dyDescent="0.2">
      <c r="A129" s="255"/>
      <c r="B129" s="255"/>
      <c r="C129" s="58"/>
      <c r="D129" s="58"/>
    </row>
    <row r="130" spans="1:17" s="258" customFormat="1" ht="21" customHeight="1" x14ac:dyDescent="0.2">
      <c r="A130" s="255"/>
      <c r="B130" s="255"/>
      <c r="C130" s="58"/>
      <c r="D130" s="58"/>
    </row>
    <row r="131" spans="1:17" s="258" customFormat="1" ht="21" customHeight="1" x14ac:dyDescent="0.2">
      <c r="A131" s="255"/>
      <c r="B131" s="255"/>
      <c r="C131" s="58"/>
      <c r="D131" s="58"/>
    </row>
    <row r="132" spans="1:17" s="258" customFormat="1" ht="21" customHeight="1" x14ac:dyDescent="0.2">
      <c r="A132" s="255"/>
      <c r="B132" s="255"/>
      <c r="C132" s="58"/>
      <c r="D132" s="58"/>
    </row>
    <row r="133" spans="1:17" s="258" customFormat="1" ht="21" customHeight="1" x14ac:dyDescent="0.2">
      <c r="A133" s="255"/>
      <c r="B133" s="255"/>
      <c r="C133" s="58"/>
      <c r="D133" s="58"/>
    </row>
    <row r="134" spans="1:17" s="258" customFormat="1" ht="21" customHeight="1" x14ac:dyDescent="0.2">
      <c r="A134" s="255"/>
      <c r="B134" s="255"/>
      <c r="C134" s="58"/>
      <c r="D134" s="58"/>
    </row>
    <row r="135" spans="1:17" s="258" customFormat="1" ht="21" customHeight="1" x14ac:dyDescent="0.2">
      <c r="A135" s="255"/>
      <c r="B135" s="255"/>
      <c r="C135" s="58"/>
      <c r="D135" s="58"/>
    </row>
    <row r="136" spans="1:17" s="258" customFormat="1" ht="21" customHeight="1" x14ac:dyDescent="0.2">
      <c r="A136" s="255"/>
      <c r="B136" s="255"/>
      <c r="C136" s="58"/>
      <c r="D136" s="58"/>
    </row>
    <row r="137" spans="1:17" s="258" customFormat="1" ht="21" customHeight="1" x14ac:dyDescent="0.2">
      <c r="A137" s="255"/>
      <c r="B137" s="255"/>
      <c r="C137" s="58"/>
      <c r="D137" s="58"/>
    </row>
    <row r="138" spans="1:17" s="258" customFormat="1" ht="21" customHeight="1" x14ac:dyDescent="0.2">
      <c r="A138" s="255"/>
      <c r="B138" s="255"/>
      <c r="C138" s="58"/>
      <c r="D138" s="58"/>
    </row>
    <row r="139" spans="1:17" s="255" customFormat="1" ht="21" customHeight="1" x14ac:dyDescent="0.2">
      <c r="C139" s="58"/>
      <c r="D139" s="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</row>
    <row r="140" spans="1:17" s="255" customFormat="1" ht="21" customHeight="1" x14ac:dyDescent="0.2">
      <c r="C140" s="58"/>
      <c r="D140" s="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</row>
    <row r="141" spans="1:17" s="255" customFormat="1" ht="21" customHeight="1" x14ac:dyDescent="0.2">
      <c r="C141" s="58"/>
      <c r="D141" s="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</row>
    <row r="142" spans="1:17" s="255" customFormat="1" ht="21" customHeight="1" x14ac:dyDescent="0.2">
      <c r="C142" s="58"/>
      <c r="D142" s="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</row>
    <row r="143" spans="1:17" s="255" customFormat="1" ht="21" customHeight="1" x14ac:dyDescent="0.2">
      <c r="C143" s="58"/>
      <c r="D143" s="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</row>
    <row r="144" spans="1:17" s="255" customFormat="1" ht="21" customHeight="1" x14ac:dyDescent="0.2">
      <c r="C144" s="58"/>
      <c r="D144" s="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</row>
    <row r="145" spans="3:17" s="255" customFormat="1" ht="21" customHeight="1" x14ac:dyDescent="0.2">
      <c r="C145" s="58"/>
      <c r="D145" s="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</row>
    <row r="146" spans="3:17" s="255" customFormat="1" ht="21" customHeight="1" x14ac:dyDescent="0.2">
      <c r="C146" s="58"/>
      <c r="D146" s="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</row>
    <row r="147" spans="3:17" s="255" customFormat="1" ht="21" customHeight="1" x14ac:dyDescent="0.2">
      <c r="C147" s="58"/>
      <c r="D147" s="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</row>
  </sheetData>
  <sheetProtection selectLockedCells="1"/>
  <mergeCells count="6">
    <mergeCell ref="A86:B86"/>
    <mergeCell ref="A25:B25"/>
    <mergeCell ref="A35:B35"/>
    <mergeCell ref="A45:B45"/>
    <mergeCell ref="A55:B55"/>
    <mergeCell ref="A65:B65"/>
  </mergeCells>
  <printOptions horizontalCentered="1"/>
  <pageMargins left="0.39370078740157483" right="0" top="0.39370078740157483" bottom="0" header="0.51181102362204722" footer="0.51181102362204722"/>
  <pageSetup paperSize="9" orientation="portrait" horizontalDpi="4294967294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14</vt:i4>
      </vt:variant>
    </vt:vector>
  </HeadingPairs>
  <TitlesOfParts>
    <vt:vector size="27" baseType="lpstr">
      <vt:lpstr>Ligen-Übersicht</vt:lpstr>
      <vt:lpstr>Schiedrichterplan</vt:lpstr>
      <vt:lpstr>LL-Herren-Termine</vt:lpstr>
      <vt:lpstr>LL-Herren-Startzeiten</vt:lpstr>
      <vt:lpstr>LL-Damen-Termine</vt:lpstr>
      <vt:lpstr>LL-Damen-Startzeiten</vt:lpstr>
      <vt:lpstr>LL-Blinde-Termine</vt:lpstr>
      <vt:lpstr>LL-Blinde-Startzeiten</vt:lpstr>
      <vt:lpstr>BZL 1-Termine</vt:lpstr>
      <vt:lpstr>BZL 1-Startzeiten</vt:lpstr>
      <vt:lpstr>BZL 2-Termine</vt:lpstr>
      <vt:lpstr>BZL 2-Startzeiten</vt:lpstr>
      <vt:lpstr>Orte</vt:lpstr>
      <vt:lpstr>'BZL 1-Startzeiten'!Druckbereich</vt:lpstr>
      <vt:lpstr>'BZL 1-Termine'!Druckbereich</vt:lpstr>
      <vt:lpstr>'BZL 2-Startzeiten'!Druckbereich</vt:lpstr>
      <vt:lpstr>'BZL 2-Termine'!Druckbereich</vt:lpstr>
      <vt:lpstr>'Ligen-Übersicht'!Druckbereich</vt:lpstr>
      <vt:lpstr>'LL-Blinde-Startzeiten'!Druckbereich</vt:lpstr>
      <vt:lpstr>'LL-Blinde-Termine'!Druckbereich</vt:lpstr>
      <vt:lpstr>'LL-Damen-Startzeiten'!Druckbereich</vt:lpstr>
      <vt:lpstr>'LL-Damen-Termine'!Druckbereich</vt:lpstr>
      <vt:lpstr>'LL-Herren-Startzeiten'!Druckbereich</vt:lpstr>
      <vt:lpstr>'LL-Herren-Termine'!Druckbereich</vt:lpstr>
      <vt:lpstr>Schiedrichterplan!Druckbereich</vt:lpstr>
      <vt:lpstr>Kegelbahnen</vt:lpstr>
      <vt:lpstr>Spielorte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Lothar Penger</dc:creator>
  <cp:lastModifiedBy>Lothar Penger</cp:lastModifiedBy>
  <cp:lastPrinted>2022-09-17T18:07:30Z</cp:lastPrinted>
  <dcterms:created xsi:type="dcterms:W3CDTF">2022-09-15T10:17:48Z</dcterms:created>
  <dcterms:modified xsi:type="dcterms:W3CDTF">2022-09-18T15:35:56Z</dcterms:modified>
</cp:coreProperties>
</file>